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مجازر\الإحصاءات البيئية للعراق (الصناعة)لسنة 2023\"/>
    </mc:Choice>
  </mc:AlternateContent>
  <bookViews>
    <workbookView xWindow="0" yWindow="15" windowWidth="11445" windowHeight="8130" tabRatio="717" activeTab="12"/>
  </bookViews>
  <sheets>
    <sheet name="1" sheetId="2" r:id="rId1"/>
    <sheet name="2" sheetId="5" r:id="rId2"/>
    <sheet name="3" sheetId="15" r:id="rId3"/>
    <sheet name="4أ" sheetId="16" r:id="rId4"/>
    <sheet name="4ب" sheetId="17" r:id="rId5"/>
    <sheet name="5أ" sheetId="19" r:id="rId6"/>
    <sheet name="5 ب" sheetId="20" r:id="rId7"/>
    <sheet name="6أ" sheetId="3" r:id="rId8"/>
    <sheet name="6ب" sheetId="6" r:id="rId9"/>
    <sheet name="7" sheetId="4" r:id="rId10"/>
    <sheet name="9" sheetId="13" r:id="rId11"/>
    <sheet name="8ا" sheetId="7" r:id="rId12"/>
    <sheet name="8ب" sheetId="18" r:id="rId13"/>
    <sheet name="10 أ" sheetId="21" r:id="rId14"/>
    <sheet name="10ب" sheetId="22" r:id="rId15"/>
    <sheet name="11" sheetId="8" r:id="rId16"/>
    <sheet name="12" sheetId="9" r:id="rId17"/>
    <sheet name="13" sheetId="12" r:id="rId18"/>
    <sheet name="14" sheetId="10" r:id="rId19"/>
    <sheet name="15" sheetId="11" r:id="rId20"/>
  </sheets>
  <definedNames>
    <definedName name="_xlnm.Print_Area" localSheetId="0">'1'!$A$1:$J$21</definedName>
    <definedName name="_xlnm.Print_Area" localSheetId="13">'10 أ'!$B$1:$M$33</definedName>
    <definedName name="_xlnm.Print_Area" localSheetId="14">'10ب'!$B$1:$M$30</definedName>
    <definedName name="_xlnm.Print_Area" localSheetId="15">'11'!$B$1:$R$30</definedName>
    <definedName name="_xlnm.Print_Area" localSheetId="16">'12'!$B$1:$Q$33</definedName>
    <definedName name="_xlnm.Print_Area" localSheetId="17">'13'!$B$1:$S$31</definedName>
    <definedName name="_xlnm.Print_Area" localSheetId="18">'14'!$B$1:$N$32</definedName>
    <definedName name="_xlnm.Print_Area" localSheetId="19">'15'!$B$1:$R$31</definedName>
    <definedName name="_xlnm.Print_Area" localSheetId="1">'2'!$A$1:$K$25</definedName>
    <definedName name="_xlnm.Print_Area" localSheetId="2">'3'!$A$1:$F$23</definedName>
    <definedName name="_xlnm.Print_Area" localSheetId="3">'4أ'!$A$1:$M$22</definedName>
    <definedName name="_xlnm.Print_Area" localSheetId="4">'4ب'!$A$1:$L$21</definedName>
    <definedName name="_xlnm.Print_Area" localSheetId="6">'5 ب'!$A$1:$K$24</definedName>
    <definedName name="_xlnm.Print_Area" localSheetId="5">'5أ'!$A$1:$J$24</definedName>
    <definedName name="_xlnm.Print_Area" localSheetId="7">'6أ'!$A$1:$T$25</definedName>
    <definedName name="_xlnm.Print_Area" localSheetId="8">'6ب'!$A$1:$T$21</definedName>
    <definedName name="_xlnm.Print_Area" localSheetId="9">'7'!$A$1:$J$24</definedName>
    <definedName name="_xlnm.Print_Area" localSheetId="11">'8ا'!$B$1:$N$30</definedName>
    <definedName name="_xlnm.Print_Area" localSheetId="12">'8ب'!$B$1:$N$31</definedName>
    <definedName name="_xlnm.Print_Area" localSheetId="10">'9'!$B$1:$P$34</definedName>
  </definedNames>
  <calcPr calcId="162913"/>
</workbook>
</file>

<file path=xl/calcChain.xml><?xml version="1.0" encoding="utf-8"?>
<calcChain xmlns="http://schemas.openxmlformats.org/spreadsheetml/2006/main">
  <c r="C23" i="8" l="1"/>
  <c r="L23" i="8" l="1"/>
  <c r="K23" i="8"/>
  <c r="M14" i="9" l="1"/>
  <c r="L14" i="9"/>
  <c r="J14" i="9"/>
  <c r="I12" i="9"/>
  <c r="I13" i="9"/>
  <c r="I14" i="9"/>
  <c r="I15" i="9"/>
  <c r="I16" i="9"/>
  <c r="V22" i="12" l="1"/>
  <c r="Q14" i="22" l="1"/>
  <c r="S14" i="22"/>
  <c r="L10" i="15" l="1"/>
  <c r="L9" i="15"/>
  <c r="L11" i="15"/>
  <c r="L12" i="15"/>
  <c r="L13" i="15"/>
  <c r="L14" i="15"/>
  <c r="L8" i="15"/>
  <c r="J8" i="15"/>
  <c r="K8" i="15" s="1"/>
  <c r="J10" i="15"/>
  <c r="J11" i="15"/>
  <c r="J12" i="15"/>
  <c r="J13" i="15"/>
  <c r="J14" i="15"/>
  <c r="J9" i="15"/>
  <c r="K9" i="15" s="1"/>
  <c r="I10" i="15"/>
  <c r="I11" i="15"/>
  <c r="I12" i="15"/>
  <c r="K12" i="15" s="1"/>
  <c r="I13" i="15"/>
  <c r="K13" i="15" s="1"/>
  <c r="I14" i="15"/>
  <c r="K14" i="15" s="1"/>
  <c r="I9" i="15"/>
  <c r="K10" i="15"/>
  <c r="K11" i="15" l="1"/>
  <c r="L23" i="22"/>
  <c r="O23" i="8" l="1"/>
  <c r="N23" i="8"/>
  <c r="M23" i="8"/>
  <c r="M14" i="8"/>
  <c r="Q14" i="8" s="1"/>
  <c r="N14" i="8"/>
  <c r="M13" i="8"/>
  <c r="I23" i="22"/>
  <c r="J23" i="22"/>
  <c r="J14" i="22"/>
  <c r="I14" i="22"/>
  <c r="K14" i="22" s="1"/>
  <c r="I13" i="22"/>
  <c r="J14" i="3" l="1"/>
  <c r="J14" i="6" s="1"/>
  <c r="D12" i="15" l="1"/>
  <c r="D11" i="15"/>
  <c r="D10" i="15"/>
  <c r="D9" i="15"/>
  <c r="D8" i="15"/>
  <c r="D13" i="15"/>
  <c r="C14" i="15"/>
  <c r="B14" i="15"/>
  <c r="D14" i="15" s="1"/>
  <c r="E14" i="4"/>
  <c r="F12" i="4" s="1"/>
  <c r="B14" i="4"/>
  <c r="C13" i="4" s="1"/>
  <c r="F13" i="4" l="1"/>
  <c r="E12" i="15"/>
  <c r="C8" i="4"/>
  <c r="C9" i="4"/>
  <c r="C11" i="4"/>
  <c r="C12" i="4"/>
  <c r="F8" i="4"/>
  <c r="F9" i="4"/>
  <c r="F10" i="4"/>
  <c r="F11" i="4"/>
  <c r="E11" i="15"/>
  <c r="E10" i="15"/>
  <c r="E13" i="15"/>
  <c r="P14" i="15"/>
  <c r="F14" i="4" l="1"/>
  <c r="E8" i="15"/>
  <c r="E9" i="15"/>
  <c r="H14" i="6"/>
  <c r="C10" i="4"/>
  <c r="C14" i="4"/>
  <c r="S13" i="6"/>
  <c r="S12" i="6"/>
  <c r="S11" i="6"/>
  <c r="S10" i="6"/>
  <c r="S9" i="6"/>
  <c r="S8" i="6"/>
  <c r="Q11" i="6"/>
  <c r="Q9" i="6"/>
  <c r="Q8" i="6"/>
  <c r="O11" i="6"/>
  <c r="O10" i="6"/>
  <c r="N8" i="6"/>
  <c r="M12" i="6"/>
  <c r="L10" i="6"/>
  <c r="L8" i="6"/>
  <c r="K8" i="6"/>
  <c r="C14" i="6"/>
  <c r="I14" i="6" s="1"/>
  <c r="C13" i="6"/>
  <c r="I13" i="6" s="1"/>
  <c r="C12" i="6"/>
  <c r="I12" i="6" s="1"/>
  <c r="D14" i="6"/>
  <c r="D13" i="6"/>
  <c r="D12" i="6"/>
  <c r="E14" i="6"/>
  <c r="E13" i="6"/>
  <c r="E12" i="6"/>
  <c r="F14" i="6"/>
  <c r="F13" i="6"/>
  <c r="F12" i="6"/>
  <c r="G14" i="6"/>
  <c r="G13" i="6"/>
  <c r="G12" i="6"/>
  <c r="H13" i="6"/>
  <c r="H12" i="6"/>
  <c r="C11" i="6"/>
  <c r="J11" i="6"/>
  <c r="H11" i="6"/>
  <c r="G11" i="6"/>
  <c r="F11" i="6"/>
  <c r="E11" i="6"/>
  <c r="D11" i="6"/>
  <c r="I11" i="6" s="1"/>
  <c r="H10" i="6"/>
  <c r="G10" i="6"/>
  <c r="F10" i="6"/>
  <c r="D10" i="6"/>
  <c r="I10" i="6" s="1"/>
  <c r="E10" i="6"/>
  <c r="C10" i="6"/>
  <c r="H9" i="6"/>
  <c r="G9" i="6"/>
  <c r="F9" i="6"/>
  <c r="E9" i="6"/>
  <c r="D9" i="6"/>
  <c r="C9" i="6"/>
  <c r="I9" i="6" s="1"/>
  <c r="J13" i="6"/>
  <c r="J12" i="6"/>
  <c r="J10" i="6"/>
  <c r="J9" i="6"/>
  <c r="J8" i="6"/>
  <c r="H8" i="6"/>
  <c r="G8" i="6"/>
  <c r="F8" i="6"/>
  <c r="D8" i="6"/>
  <c r="E8" i="6"/>
  <c r="C8" i="6"/>
  <c r="I8" i="6" s="1"/>
  <c r="S14" i="3"/>
  <c r="R11" i="3"/>
  <c r="L11" i="6" s="1"/>
  <c r="Q14" i="3"/>
  <c r="P14" i="3"/>
  <c r="O14" i="3"/>
  <c r="N14" i="3"/>
  <c r="M14" i="3"/>
  <c r="L14" i="3"/>
  <c r="K14" i="3"/>
  <c r="R13" i="3"/>
  <c r="Q13" i="6" s="1"/>
  <c r="R12" i="3"/>
  <c r="N12" i="6" s="1"/>
  <c r="R10" i="3"/>
  <c r="P10" i="6" s="1"/>
  <c r="R9" i="3"/>
  <c r="P9" i="6" s="1"/>
  <c r="R8" i="3"/>
  <c r="P8" i="6" s="1"/>
  <c r="E14" i="15" l="1"/>
  <c r="R14" i="3"/>
  <c r="Q14" i="6" s="1"/>
  <c r="K11" i="6"/>
  <c r="M8" i="6"/>
  <c r="R8" i="6" s="1"/>
  <c r="N13" i="6"/>
  <c r="P11" i="6"/>
  <c r="K12" i="6"/>
  <c r="M9" i="6"/>
  <c r="P12" i="6"/>
  <c r="O13" i="6"/>
  <c r="K13" i="6"/>
  <c r="M10" i="6"/>
  <c r="O8" i="6"/>
  <c r="P13" i="6"/>
  <c r="M11" i="6"/>
  <c r="O9" i="6"/>
  <c r="M13" i="6"/>
  <c r="L9" i="6"/>
  <c r="O12" i="6"/>
  <c r="Q10" i="6"/>
  <c r="N9" i="6"/>
  <c r="L12" i="6"/>
  <c r="K9" i="6"/>
  <c r="L13" i="6"/>
  <c r="N11" i="6"/>
  <c r="Q12" i="6"/>
  <c r="N10" i="6"/>
  <c r="K10" i="6"/>
  <c r="R10" i="6" s="1"/>
  <c r="B14" i="6"/>
  <c r="R11" i="6" l="1"/>
  <c r="O14" i="6"/>
  <c r="P14" i="6"/>
  <c r="N14" i="6"/>
  <c r="R9" i="6"/>
  <c r="R13" i="6"/>
  <c r="M14" i="6"/>
  <c r="L14" i="6"/>
  <c r="K14" i="6"/>
  <c r="R14" i="6" s="1"/>
  <c r="R12" i="6"/>
  <c r="S14" i="6"/>
  <c r="I8" i="3"/>
  <c r="I9" i="3"/>
  <c r="I10" i="3"/>
  <c r="I11" i="3"/>
  <c r="I12" i="3"/>
  <c r="I13" i="3"/>
  <c r="C14" i="3"/>
  <c r="D14" i="3"/>
  <c r="E14" i="3"/>
  <c r="F14" i="3"/>
  <c r="G14" i="3"/>
  <c r="H14" i="3"/>
  <c r="I14" i="3"/>
  <c r="H14" i="4"/>
  <c r="I10" i="4" l="1"/>
  <c r="I13" i="4"/>
  <c r="I12" i="4"/>
  <c r="I11" i="4"/>
  <c r="I9" i="4"/>
  <c r="I8" i="4"/>
  <c r="I14" i="4" s="1"/>
  <c r="R14" i="20"/>
  <c r="Q14" i="20"/>
  <c r="E14" i="19"/>
  <c r="F14" i="19"/>
  <c r="G14" i="19"/>
  <c r="B14" i="19"/>
  <c r="L11" i="19"/>
  <c r="L9" i="19"/>
  <c r="L8" i="19"/>
  <c r="L13" i="19"/>
  <c r="L12" i="19"/>
  <c r="L10" i="19"/>
  <c r="O14" i="16"/>
  <c r="O13" i="16"/>
  <c r="O12" i="16"/>
  <c r="O11" i="16"/>
  <c r="O10" i="16"/>
  <c r="O9" i="16"/>
  <c r="O8" i="16"/>
  <c r="B14" i="16"/>
  <c r="N14" i="20" l="1"/>
  <c r="O14" i="20"/>
  <c r="P14" i="20"/>
  <c r="S14" i="20"/>
  <c r="T14" i="20"/>
  <c r="M14" i="20"/>
  <c r="B10" i="20"/>
  <c r="B13" i="20"/>
  <c r="B12" i="20"/>
  <c r="B11" i="20"/>
  <c r="B9" i="20"/>
  <c r="B8" i="20"/>
  <c r="C14" i="5"/>
  <c r="B14" i="5"/>
  <c r="J8" i="5"/>
  <c r="I12" i="20" l="1"/>
  <c r="F12" i="20"/>
  <c r="G12" i="20"/>
  <c r="C13" i="20"/>
  <c r="F13" i="20"/>
  <c r="G13" i="20"/>
  <c r="H10" i="20"/>
  <c r="F10" i="20"/>
  <c r="G10" i="20"/>
  <c r="I10" i="20"/>
  <c r="I14" i="20"/>
  <c r="H14" i="20"/>
  <c r="C8" i="20"/>
  <c r="I8" i="20"/>
  <c r="F8" i="20"/>
  <c r="G8" i="20"/>
  <c r="C14" i="20"/>
  <c r="F9" i="20"/>
  <c r="C9" i="20"/>
  <c r="H9" i="20"/>
  <c r="G9" i="20"/>
  <c r="I11" i="20"/>
  <c r="F11" i="20"/>
  <c r="G11" i="20"/>
  <c r="I9" i="20"/>
  <c r="C11" i="20"/>
  <c r="D11" i="20"/>
  <c r="D8" i="20"/>
  <c r="E11" i="20"/>
  <c r="H8" i="20"/>
  <c r="H11" i="20"/>
  <c r="D13" i="20"/>
  <c r="D9" i="20"/>
  <c r="E9" i="20"/>
  <c r="C12" i="20"/>
  <c r="D12" i="20"/>
  <c r="E13" i="20"/>
  <c r="C10" i="20"/>
  <c r="E12" i="20"/>
  <c r="B14" i="20"/>
  <c r="D10" i="20"/>
  <c r="E10" i="20"/>
  <c r="H13" i="20"/>
  <c r="E8" i="20"/>
  <c r="H12" i="20"/>
  <c r="I13" i="20"/>
  <c r="K15" i="11"/>
  <c r="I14" i="18"/>
  <c r="J8" i="8"/>
  <c r="F14" i="20" l="1"/>
  <c r="G14" i="20"/>
  <c r="D14" i="20"/>
  <c r="E14" i="20"/>
  <c r="W9" i="17" l="1"/>
  <c r="W10" i="17"/>
  <c r="W11" i="17"/>
  <c r="W12" i="17"/>
  <c r="W13" i="17"/>
  <c r="W14" i="17"/>
  <c r="W8" i="17"/>
  <c r="M11" i="15" l="1"/>
  <c r="Q23" i="11" l="1"/>
  <c r="O23" i="11"/>
  <c r="P17" i="11" s="1"/>
  <c r="I22" i="10"/>
  <c r="I21" i="10"/>
  <c r="I20" i="10"/>
  <c r="I19" i="10"/>
  <c r="I18" i="10"/>
  <c r="I17" i="10"/>
  <c r="I16" i="10"/>
  <c r="I15" i="10"/>
  <c r="I14" i="10"/>
  <c r="I13" i="10"/>
  <c r="I12" i="10"/>
  <c r="I11" i="10"/>
  <c r="I10" i="10"/>
  <c r="I9" i="10"/>
  <c r="I8" i="10"/>
  <c r="C23" i="10"/>
  <c r="O23" i="9"/>
  <c r="P22" i="9" s="1"/>
  <c r="K16" i="18"/>
  <c r="R23" i="22"/>
  <c r="G23" i="22"/>
  <c r="F23" i="22"/>
  <c r="E23" i="22"/>
  <c r="P23" i="22" s="1"/>
  <c r="D23" i="22"/>
  <c r="O23" i="22" s="1"/>
  <c r="C23" i="22"/>
  <c r="P22" i="22"/>
  <c r="O22" i="22"/>
  <c r="J22" i="22"/>
  <c r="I22" i="22"/>
  <c r="H22" i="22"/>
  <c r="P21" i="22"/>
  <c r="O21" i="22"/>
  <c r="P20" i="22"/>
  <c r="O20" i="22"/>
  <c r="J20" i="22"/>
  <c r="I20" i="22"/>
  <c r="H20" i="22"/>
  <c r="P19" i="22"/>
  <c r="O19" i="22"/>
  <c r="P18" i="22"/>
  <c r="O18" i="22"/>
  <c r="J18" i="22"/>
  <c r="I18" i="22"/>
  <c r="H18" i="22"/>
  <c r="P17" i="22"/>
  <c r="O17" i="22"/>
  <c r="J17" i="22"/>
  <c r="I17" i="22"/>
  <c r="H17" i="22"/>
  <c r="P16" i="22"/>
  <c r="O16" i="22"/>
  <c r="Q16" i="22" s="1"/>
  <c r="S16" i="22" s="1"/>
  <c r="J16" i="22"/>
  <c r="I16" i="22"/>
  <c r="H16" i="22"/>
  <c r="P15" i="22"/>
  <c r="O15" i="22"/>
  <c r="J15" i="22"/>
  <c r="I15" i="22"/>
  <c r="H15" i="22"/>
  <c r="K15" i="22" s="1"/>
  <c r="P14" i="22"/>
  <c r="O14" i="22"/>
  <c r="H14" i="22"/>
  <c r="P13" i="22"/>
  <c r="O13" i="22"/>
  <c r="Q13" i="22" s="1"/>
  <c r="S13" i="22" s="1"/>
  <c r="L13" i="22" s="1"/>
  <c r="J13" i="22"/>
  <c r="H13" i="22"/>
  <c r="P12" i="22"/>
  <c r="O12" i="22"/>
  <c r="Q12" i="22" s="1"/>
  <c r="S12" i="22" s="1"/>
  <c r="J12" i="22"/>
  <c r="I12" i="22"/>
  <c r="H12" i="22"/>
  <c r="P11" i="22"/>
  <c r="O11" i="22"/>
  <c r="J11" i="22"/>
  <c r="I11" i="22"/>
  <c r="H11" i="22"/>
  <c r="K11" i="22" s="1"/>
  <c r="P10" i="22"/>
  <c r="O10" i="22"/>
  <c r="J10" i="22"/>
  <c r="I10" i="22"/>
  <c r="H10" i="22"/>
  <c r="P9" i="22"/>
  <c r="O9" i="22"/>
  <c r="J9" i="22"/>
  <c r="I9" i="22"/>
  <c r="H9" i="22"/>
  <c r="P8" i="22"/>
  <c r="O8" i="22"/>
  <c r="J8" i="22"/>
  <c r="I8" i="22"/>
  <c r="H8" i="22"/>
  <c r="R23" i="21"/>
  <c r="G23" i="21"/>
  <c r="F23" i="21"/>
  <c r="E23" i="21"/>
  <c r="P23" i="21" s="1"/>
  <c r="D23" i="21"/>
  <c r="O23" i="21" s="1"/>
  <c r="C23" i="21"/>
  <c r="P22" i="21"/>
  <c r="O22" i="21"/>
  <c r="J22" i="21"/>
  <c r="I22" i="21"/>
  <c r="H22" i="21"/>
  <c r="P21" i="21"/>
  <c r="O21" i="21"/>
  <c r="Q21" i="21" s="1"/>
  <c r="S21" i="21" s="1"/>
  <c r="L21" i="21" s="1"/>
  <c r="J21" i="21"/>
  <c r="I21" i="21"/>
  <c r="H21" i="21"/>
  <c r="P20" i="21"/>
  <c r="O20" i="21"/>
  <c r="J20" i="21"/>
  <c r="I20" i="21"/>
  <c r="H20" i="21"/>
  <c r="K20" i="21" s="1"/>
  <c r="P19" i="21"/>
  <c r="O19" i="21"/>
  <c r="J19" i="21"/>
  <c r="I19" i="21"/>
  <c r="H19" i="21"/>
  <c r="P18" i="21"/>
  <c r="O18" i="21"/>
  <c r="J18" i="21"/>
  <c r="I18" i="21"/>
  <c r="H18" i="21"/>
  <c r="P17" i="21"/>
  <c r="O17" i="21"/>
  <c r="Q17" i="21" s="1"/>
  <c r="S17" i="21" s="1"/>
  <c r="L17" i="21" s="1"/>
  <c r="J17" i="21"/>
  <c r="I17" i="21"/>
  <c r="H17" i="21"/>
  <c r="P16" i="21"/>
  <c r="O16" i="21"/>
  <c r="J16" i="21"/>
  <c r="I16" i="21"/>
  <c r="H16" i="21"/>
  <c r="P15" i="21"/>
  <c r="O15" i="21"/>
  <c r="Q15" i="21" s="1"/>
  <c r="S15" i="21" s="1"/>
  <c r="L15" i="21" s="1"/>
  <c r="J15" i="21"/>
  <c r="I15" i="21"/>
  <c r="H15" i="21"/>
  <c r="P14" i="21"/>
  <c r="O14" i="21"/>
  <c r="J14" i="21"/>
  <c r="I14" i="21"/>
  <c r="H14" i="21"/>
  <c r="P13" i="21"/>
  <c r="O13" i="21"/>
  <c r="Q13" i="21" s="1"/>
  <c r="S13" i="21" s="1"/>
  <c r="L13" i="21" s="1"/>
  <c r="J13" i="21"/>
  <c r="I13" i="21"/>
  <c r="H13" i="21"/>
  <c r="P12" i="21"/>
  <c r="O12" i="21"/>
  <c r="J12" i="21"/>
  <c r="I12" i="21"/>
  <c r="H12" i="21"/>
  <c r="K12" i="21" s="1"/>
  <c r="P11" i="21"/>
  <c r="O11" i="21"/>
  <c r="J11" i="21"/>
  <c r="I11" i="21"/>
  <c r="H11" i="21"/>
  <c r="P10" i="21"/>
  <c r="O10" i="21"/>
  <c r="J10" i="21"/>
  <c r="I10" i="21"/>
  <c r="H10" i="21"/>
  <c r="P9" i="21"/>
  <c r="O9" i="21"/>
  <c r="Q9" i="21" s="1"/>
  <c r="S9" i="21" s="1"/>
  <c r="L9" i="21" s="1"/>
  <c r="J9" i="21"/>
  <c r="I9" i="21"/>
  <c r="H9" i="21"/>
  <c r="P8" i="21"/>
  <c r="O8" i="21"/>
  <c r="J8" i="21"/>
  <c r="I8" i="21"/>
  <c r="H8" i="21"/>
  <c r="I19" i="11"/>
  <c r="Q17" i="22" l="1"/>
  <c r="S17" i="22" s="1"/>
  <c r="Q20" i="22"/>
  <c r="S20" i="22" s="1"/>
  <c r="L20" i="22" s="1"/>
  <c r="K18" i="22"/>
  <c r="K20" i="22"/>
  <c r="Q9" i="22"/>
  <c r="S9" i="22" s="1"/>
  <c r="L9" i="22" s="1"/>
  <c r="K8" i="22"/>
  <c r="K15" i="21"/>
  <c r="Q16" i="21"/>
  <c r="S16" i="21" s="1"/>
  <c r="L16" i="21" s="1"/>
  <c r="Q15" i="22"/>
  <c r="S15" i="22" s="1"/>
  <c r="K9" i="21"/>
  <c r="Q8" i="21"/>
  <c r="S8" i="21" s="1"/>
  <c r="L8" i="21" s="1"/>
  <c r="K21" i="21"/>
  <c r="K18" i="21"/>
  <c r="Q19" i="21"/>
  <c r="S19" i="21" s="1"/>
  <c r="L19" i="21" s="1"/>
  <c r="K10" i="21"/>
  <c r="K17" i="21"/>
  <c r="K14" i="21"/>
  <c r="K22" i="21"/>
  <c r="J23" i="21"/>
  <c r="K8" i="21"/>
  <c r="K11" i="21"/>
  <c r="Q12" i="21"/>
  <c r="K19" i="21"/>
  <c r="Q20" i="21"/>
  <c r="S20" i="21" s="1"/>
  <c r="L20" i="21" s="1"/>
  <c r="P12" i="11"/>
  <c r="P19" i="11"/>
  <c r="P20" i="11"/>
  <c r="P21" i="11"/>
  <c r="P14" i="11"/>
  <c r="P15" i="11"/>
  <c r="P11" i="11"/>
  <c r="P22" i="11"/>
  <c r="P13" i="11"/>
  <c r="P9" i="11"/>
  <c r="P10" i="11"/>
  <c r="P18" i="11"/>
  <c r="P8" i="11"/>
  <c r="P16" i="11"/>
  <c r="P8" i="9"/>
  <c r="P16" i="9"/>
  <c r="P9" i="9"/>
  <c r="P17" i="9"/>
  <c r="P15" i="9"/>
  <c r="P10" i="9"/>
  <c r="P18" i="9"/>
  <c r="P11" i="9"/>
  <c r="P19" i="9"/>
  <c r="P12" i="9"/>
  <c r="P20" i="9"/>
  <c r="P13" i="9"/>
  <c r="P21" i="9"/>
  <c r="P14" i="9"/>
  <c r="K22" i="22"/>
  <c r="L14" i="22"/>
  <c r="K10" i="22"/>
  <c r="K12" i="22"/>
  <c r="K17" i="22"/>
  <c r="H23" i="22"/>
  <c r="Q10" i="22"/>
  <c r="S10" i="22" s="1"/>
  <c r="L10" i="22" s="1"/>
  <c r="Q18" i="22"/>
  <c r="S18" i="22" s="1"/>
  <c r="L18" i="22" s="1"/>
  <c r="Q11" i="22"/>
  <c r="S11" i="22" s="1"/>
  <c r="Q22" i="22"/>
  <c r="S22" i="22" s="1"/>
  <c r="K16" i="22"/>
  <c r="K9" i="22"/>
  <c r="K13" i="22"/>
  <c r="Q19" i="22"/>
  <c r="S19" i="22" s="1"/>
  <c r="Q8" i="22"/>
  <c r="S8" i="22" s="1"/>
  <c r="L8" i="22" s="1"/>
  <c r="Q21" i="22"/>
  <c r="S21" i="22" s="1"/>
  <c r="Q10" i="21"/>
  <c r="S10" i="21" s="1"/>
  <c r="L10" i="21" s="1"/>
  <c r="Q22" i="21"/>
  <c r="S22" i="21" s="1"/>
  <c r="L22" i="21" s="1"/>
  <c r="Q11" i="21"/>
  <c r="S11" i="21" s="1"/>
  <c r="L11" i="21" s="1"/>
  <c r="K13" i="21"/>
  <c r="K16" i="21"/>
  <c r="Q18" i="21"/>
  <c r="S18" i="21" s="1"/>
  <c r="L18" i="21" s="1"/>
  <c r="Q23" i="21"/>
  <c r="S23" i="21" s="1"/>
  <c r="L23" i="21" s="1"/>
  <c r="Q14" i="21"/>
  <c r="S14" i="21" s="1"/>
  <c r="L14" i="21" s="1"/>
  <c r="Q23" i="22"/>
  <c r="S23" i="22" s="1"/>
  <c r="I23" i="21"/>
  <c r="H23" i="21"/>
  <c r="K10" i="7"/>
  <c r="L10" i="7"/>
  <c r="I10" i="7"/>
  <c r="J10" i="7"/>
  <c r="J9" i="11"/>
  <c r="K9" i="11"/>
  <c r="L9" i="11"/>
  <c r="M9" i="11"/>
  <c r="I9" i="11"/>
  <c r="S12" i="21" l="1"/>
  <c r="L12" i="21" s="1"/>
  <c r="P23" i="11"/>
  <c r="P23" i="9"/>
  <c r="K23" i="22"/>
  <c r="K23" i="21"/>
  <c r="J8" i="20"/>
  <c r="AP14" i="19"/>
  <c r="AO14" i="19"/>
  <c r="AN14" i="19"/>
  <c r="AM14" i="19"/>
  <c r="AL14" i="19"/>
  <c r="AK14" i="19"/>
  <c r="AJ14" i="19"/>
  <c r="AI14" i="19"/>
  <c r="AH14" i="19"/>
  <c r="AG14" i="19"/>
  <c r="AF14" i="19"/>
  <c r="AE14" i="19"/>
  <c r="AD14" i="19"/>
  <c r="AA14" i="19"/>
  <c r="Z14" i="19"/>
  <c r="Y14" i="19"/>
  <c r="X14" i="19"/>
  <c r="W14" i="19"/>
  <c r="V14" i="19"/>
  <c r="U14" i="19"/>
  <c r="T14" i="19"/>
  <c r="S14" i="19"/>
  <c r="R14" i="19"/>
  <c r="Q14" i="19"/>
  <c r="P14" i="19"/>
  <c r="O14" i="19"/>
  <c r="I14" i="19"/>
  <c r="H14" i="19"/>
  <c r="D14" i="19"/>
  <c r="C14" i="19"/>
  <c r="L14" i="19" l="1"/>
  <c r="J13" i="20"/>
  <c r="J10" i="20"/>
  <c r="J11" i="20"/>
  <c r="J12" i="20"/>
  <c r="J9" i="20"/>
  <c r="P14" i="4"/>
  <c r="Q12" i="4" s="1"/>
  <c r="O14" i="4"/>
  <c r="N14" i="4"/>
  <c r="M14" i="4"/>
  <c r="L14" i="4"/>
  <c r="J14" i="20" l="1"/>
  <c r="Q8" i="4"/>
  <c r="Q9" i="4"/>
  <c r="Q10" i="4"/>
  <c r="Q14" i="4"/>
  <c r="Q11" i="4"/>
  <c r="AR14" i="16"/>
  <c r="AQ14" i="16"/>
  <c r="AP14" i="16"/>
  <c r="AO14" i="16"/>
  <c r="AN14" i="16"/>
  <c r="AM14" i="16"/>
  <c r="AL14" i="16"/>
  <c r="AK14" i="16"/>
  <c r="AJ14" i="16"/>
  <c r="AI14" i="16"/>
  <c r="AH14" i="16"/>
  <c r="AG14" i="16"/>
  <c r="AF14" i="16"/>
  <c r="AC14" i="16"/>
  <c r="AB14" i="16"/>
  <c r="AA14" i="16"/>
  <c r="Z14" i="16"/>
  <c r="Y14" i="16"/>
  <c r="X14" i="16"/>
  <c r="W14" i="16"/>
  <c r="V14" i="16"/>
  <c r="U14" i="16"/>
  <c r="T14" i="16"/>
  <c r="S14" i="16"/>
  <c r="R14" i="16"/>
  <c r="Q14" i="16"/>
  <c r="P14" i="2"/>
  <c r="R14" i="2" s="1"/>
  <c r="P13" i="2"/>
  <c r="R13" i="2" s="1"/>
  <c r="P12" i="2"/>
  <c r="R12" i="2" s="1"/>
  <c r="P11" i="2"/>
  <c r="Q11" i="2" s="1"/>
  <c r="P10" i="2"/>
  <c r="R10" i="2" s="1"/>
  <c r="P9" i="2"/>
  <c r="R9" i="2" s="1"/>
  <c r="P8" i="2"/>
  <c r="R8" i="2" s="1"/>
  <c r="R11" i="2" l="1"/>
  <c r="Q14" i="2"/>
  <c r="Q9" i="2"/>
  <c r="Q12" i="2"/>
  <c r="Q10" i="2"/>
  <c r="Q13" i="2"/>
  <c r="Q8" i="2"/>
  <c r="E8" i="2" l="1"/>
  <c r="G8" i="2" s="1"/>
  <c r="E9" i="2"/>
  <c r="G9" i="2" s="1"/>
  <c r="E10" i="2"/>
  <c r="G10" i="2" s="1"/>
  <c r="E11" i="2"/>
  <c r="G11" i="2" s="1"/>
  <c r="E12" i="2"/>
  <c r="G12" i="2" s="1"/>
  <c r="E13" i="2"/>
  <c r="G13" i="2" s="1"/>
  <c r="B14" i="2"/>
  <c r="C14" i="2"/>
  <c r="D14" i="2"/>
  <c r="H8" i="2" l="1"/>
  <c r="I8" i="2" s="1"/>
  <c r="H13" i="2"/>
  <c r="I13" i="2" s="1"/>
  <c r="H11" i="2"/>
  <c r="I11" i="2" s="1"/>
  <c r="H9" i="2"/>
  <c r="I9" i="2" s="1"/>
  <c r="H12" i="2"/>
  <c r="I12" i="2" s="1"/>
  <c r="H10" i="2"/>
  <c r="I10" i="2" s="1"/>
  <c r="E14" i="2"/>
  <c r="H14" i="2" s="1"/>
  <c r="G14" i="2" l="1"/>
  <c r="I14" i="2" s="1"/>
  <c r="C23" i="12" l="1"/>
  <c r="M13" i="9"/>
  <c r="C23" i="9"/>
  <c r="J22" i="12" l="1"/>
  <c r="H23" i="12"/>
  <c r="D23" i="9" l="1"/>
  <c r="I23" i="9" s="1"/>
  <c r="L18" i="9"/>
  <c r="K18" i="9"/>
  <c r="V8" i="8"/>
  <c r="J8" i="12" l="1"/>
  <c r="I8" i="9"/>
  <c r="J8" i="9"/>
  <c r="K8" i="9"/>
  <c r="L8" i="9"/>
  <c r="M8" i="9"/>
  <c r="U9" i="4" l="1"/>
  <c r="U10" i="4"/>
  <c r="U12" i="4"/>
  <c r="U11" i="4"/>
  <c r="U8" i="4"/>
  <c r="U6" i="4"/>
  <c r="I11" i="17"/>
  <c r="J11" i="17"/>
  <c r="I10" i="17"/>
  <c r="J10" i="17"/>
  <c r="I9" i="17"/>
  <c r="J9" i="17"/>
  <c r="K9" i="17"/>
  <c r="I14" i="16"/>
  <c r="J14" i="16"/>
  <c r="T8" i="4" l="1"/>
  <c r="T12" i="4"/>
  <c r="T9" i="4"/>
  <c r="T10" i="4"/>
  <c r="T11" i="4"/>
  <c r="T6" i="4"/>
  <c r="P22" i="12"/>
  <c r="J21" i="12"/>
  <c r="P21" i="12" s="1"/>
  <c r="J20" i="12"/>
  <c r="P20" i="12" s="1"/>
  <c r="J19" i="12"/>
  <c r="P19" i="12" s="1"/>
  <c r="J18" i="12"/>
  <c r="J17" i="12"/>
  <c r="P17" i="12" s="1"/>
  <c r="J16" i="12"/>
  <c r="P16" i="12" s="1"/>
  <c r="J15" i="12"/>
  <c r="P15" i="12" s="1"/>
  <c r="J14" i="12"/>
  <c r="P14" i="12" s="1"/>
  <c r="J13" i="12"/>
  <c r="P13" i="12" s="1"/>
  <c r="J12" i="12"/>
  <c r="P12" i="12" s="1"/>
  <c r="J11" i="12"/>
  <c r="P11" i="12" s="1"/>
  <c r="J10" i="12"/>
  <c r="P10" i="12" s="1"/>
  <c r="J9" i="12"/>
  <c r="P9" i="12" s="1"/>
  <c r="P8" i="12"/>
  <c r="P18" i="12" l="1"/>
  <c r="K18" i="12"/>
  <c r="J10" i="8"/>
  <c r="L10" i="8" s="1"/>
  <c r="V9" i="8"/>
  <c r="V10" i="8"/>
  <c r="V11" i="8"/>
  <c r="V12" i="8"/>
  <c r="V13" i="8"/>
  <c r="V14" i="8"/>
  <c r="V15" i="8"/>
  <c r="V16" i="8"/>
  <c r="V17" i="8"/>
  <c r="V18" i="8"/>
  <c r="V19" i="8"/>
  <c r="V20" i="8"/>
  <c r="V21" i="8"/>
  <c r="V22" i="8"/>
  <c r="T23" i="8"/>
  <c r="U23" i="8"/>
  <c r="U9" i="13"/>
  <c r="U10" i="13"/>
  <c r="U11" i="13"/>
  <c r="U12" i="13"/>
  <c r="U13" i="13"/>
  <c r="U14" i="13"/>
  <c r="U15" i="13"/>
  <c r="U16" i="13"/>
  <c r="U17" i="13"/>
  <c r="U18" i="13"/>
  <c r="U19" i="13"/>
  <c r="U20" i="13"/>
  <c r="U21" i="13"/>
  <c r="U22" i="13"/>
  <c r="U8" i="13"/>
  <c r="I12" i="18"/>
  <c r="I22" i="18"/>
  <c r="K14" i="18"/>
  <c r="K13" i="18"/>
  <c r="K10" i="18"/>
  <c r="K9" i="18"/>
  <c r="U23" i="13" l="1"/>
  <c r="O10" i="8"/>
  <c r="V23" i="8"/>
  <c r="I23" i="12"/>
  <c r="G23" i="18"/>
  <c r="F23" i="18"/>
  <c r="E23" i="18"/>
  <c r="D23" i="18"/>
  <c r="C23" i="18"/>
  <c r="L22" i="18"/>
  <c r="K22" i="18"/>
  <c r="J22" i="18"/>
  <c r="L20" i="18"/>
  <c r="K20" i="18"/>
  <c r="J20" i="18"/>
  <c r="I20" i="18"/>
  <c r="L18" i="18"/>
  <c r="K18" i="18"/>
  <c r="J18" i="18"/>
  <c r="I18" i="18"/>
  <c r="L17" i="18"/>
  <c r="K17" i="18"/>
  <c r="J17" i="18"/>
  <c r="I17" i="18"/>
  <c r="L16" i="18"/>
  <c r="J16" i="18"/>
  <c r="I16" i="18"/>
  <c r="L15" i="18"/>
  <c r="K15" i="18"/>
  <c r="J15" i="18"/>
  <c r="I15" i="18"/>
  <c r="L14" i="18"/>
  <c r="J14" i="18"/>
  <c r="L13" i="18"/>
  <c r="J13" i="18"/>
  <c r="I13" i="18"/>
  <c r="L12" i="18"/>
  <c r="K12" i="18"/>
  <c r="J12" i="18"/>
  <c r="L11" i="18"/>
  <c r="K11" i="18"/>
  <c r="J11" i="18"/>
  <c r="I11" i="18"/>
  <c r="L10" i="18"/>
  <c r="J10" i="18"/>
  <c r="I10" i="18"/>
  <c r="L9" i="18"/>
  <c r="J9" i="18"/>
  <c r="I9" i="18"/>
  <c r="L8" i="18"/>
  <c r="K8" i="18"/>
  <c r="J8" i="18"/>
  <c r="I8" i="18"/>
  <c r="M22" i="18" l="1"/>
  <c r="M11" i="18"/>
  <c r="M16" i="18"/>
  <c r="M9" i="18"/>
  <c r="M12" i="18"/>
  <c r="M10" i="18"/>
  <c r="M17" i="18"/>
  <c r="M20" i="18"/>
  <c r="M8" i="18"/>
  <c r="K23" i="18"/>
  <c r="M14" i="18"/>
  <c r="M18" i="18"/>
  <c r="M15" i="18"/>
  <c r="M13" i="18"/>
  <c r="J23" i="18"/>
  <c r="I23" i="18"/>
  <c r="L23" i="18"/>
  <c r="F14" i="5"/>
  <c r="M23" i="18" l="1"/>
  <c r="J14" i="5"/>
  <c r="J12" i="5"/>
  <c r="H9" i="17" l="1"/>
  <c r="G9" i="17"/>
  <c r="F9" i="17"/>
  <c r="E9" i="17"/>
  <c r="D9" i="17"/>
  <c r="C9" i="17"/>
  <c r="B14" i="17"/>
  <c r="K14" i="17" l="1"/>
  <c r="C14" i="17"/>
  <c r="I14" i="17"/>
  <c r="J14" i="17"/>
  <c r="U13" i="4" l="1"/>
  <c r="J13" i="5"/>
  <c r="J11" i="5"/>
  <c r="J10" i="5"/>
  <c r="J9" i="5"/>
  <c r="E13" i="5"/>
  <c r="G13" i="5" s="1"/>
  <c r="E12" i="5"/>
  <c r="E11" i="5"/>
  <c r="H11" i="5" s="1"/>
  <c r="E10" i="5"/>
  <c r="H10" i="5" s="1"/>
  <c r="E9" i="5"/>
  <c r="H9" i="5" s="1"/>
  <c r="E8" i="5"/>
  <c r="G8" i="5" l="1"/>
  <c r="H8" i="5"/>
  <c r="H13" i="5"/>
  <c r="G9" i="5"/>
  <c r="G12" i="5"/>
  <c r="H12" i="5"/>
  <c r="G10" i="5"/>
  <c r="G11" i="5"/>
  <c r="I8" i="5" l="1"/>
  <c r="D11" i="17"/>
  <c r="E11" i="17"/>
  <c r="F11" i="17"/>
  <c r="G11" i="17"/>
  <c r="H11" i="17"/>
  <c r="K11" i="17"/>
  <c r="D10" i="17"/>
  <c r="E10" i="17"/>
  <c r="F10" i="17"/>
  <c r="G10" i="17"/>
  <c r="H10" i="17"/>
  <c r="K10" i="17"/>
  <c r="C10" i="17"/>
  <c r="C11" i="17"/>
  <c r="H14" i="17"/>
  <c r="E14" i="17"/>
  <c r="D14" i="17" l="1"/>
  <c r="G14" i="17"/>
  <c r="F14" i="17"/>
  <c r="K14" i="16" l="1"/>
  <c r="E14" i="16"/>
  <c r="H14" i="16"/>
  <c r="G14" i="16"/>
  <c r="F14" i="16"/>
  <c r="D14" i="16"/>
  <c r="C14" i="16"/>
  <c r="L13" i="16"/>
  <c r="L12" i="16"/>
  <c r="L11" i="16"/>
  <c r="L10" i="16"/>
  <c r="L9" i="16"/>
  <c r="L8" i="16"/>
  <c r="L14" i="16" l="1"/>
  <c r="N22" i="13" l="1"/>
  <c r="M22" i="13"/>
  <c r="L22" i="13"/>
  <c r="K22" i="13"/>
  <c r="J22" i="13"/>
  <c r="N21" i="13"/>
  <c r="M21" i="13"/>
  <c r="L21" i="13"/>
  <c r="K21" i="13"/>
  <c r="J21" i="13"/>
  <c r="N20" i="13"/>
  <c r="M20" i="13"/>
  <c r="L20" i="13"/>
  <c r="K20" i="13"/>
  <c r="J20" i="13"/>
  <c r="N19" i="13"/>
  <c r="M19" i="13"/>
  <c r="L19" i="13"/>
  <c r="K19" i="13"/>
  <c r="J19" i="13"/>
  <c r="N18" i="13"/>
  <c r="M18" i="13"/>
  <c r="L18" i="13"/>
  <c r="K18" i="13"/>
  <c r="J18" i="13"/>
  <c r="N17" i="13"/>
  <c r="M17" i="13"/>
  <c r="L17" i="13"/>
  <c r="K17" i="13"/>
  <c r="J17" i="13"/>
  <c r="N16" i="13"/>
  <c r="M16" i="13"/>
  <c r="L16" i="13"/>
  <c r="K16" i="13"/>
  <c r="J16" i="13"/>
  <c r="N15" i="13"/>
  <c r="M15" i="13"/>
  <c r="L15" i="13"/>
  <c r="K15" i="13"/>
  <c r="J15" i="13"/>
  <c r="N14" i="13"/>
  <c r="M14" i="13"/>
  <c r="L14" i="13"/>
  <c r="K14" i="13"/>
  <c r="J14" i="13"/>
  <c r="N13" i="13"/>
  <c r="M13" i="13"/>
  <c r="L13" i="13"/>
  <c r="K13" i="13"/>
  <c r="J13" i="13"/>
  <c r="N12" i="13"/>
  <c r="M12" i="13"/>
  <c r="L12" i="13"/>
  <c r="K12" i="13"/>
  <c r="J12" i="13"/>
  <c r="N11" i="13"/>
  <c r="M11" i="13"/>
  <c r="L11" i="13"/>
  <c r="K11" i="13"/>
  <c r="J11" i="13"/>
  <c r="N10" i="13"/>
  <c r="M10" i="13"/>
  <c r="L10" i="13"/>
  <c r="K10" i="13"/>
  <c r="J10" i="13"/>
  <c r="J9" i="13"/>
  <c r="N9" i="13"/>
  <c r="L9" i="13"/>
  <c r="M9" i="13"/>
  <c r="K9" i="13"/>
  <c r="K22" i="7"/>
  <c r="I22" i="7"/>
  <c r="L20" i="7"/>
  <c r="K20" i="7"/>
  <c r="L19" i="7"/>
  <c r="K19" i="7"/>
  <c r="I19" i="7"/>
  <c r="L18" i="7"/>
  <c r="K18" i="7"/>
  <c r="I18" i="7"/>
  <c r="L17" i="7"/>
  <c r="K17" i="7"/>
  <c r="I17" i="7"/>
  <c r="I16" i="7"/>
  <c r="L15" i="7"/>
  <c r="K16" i="7"/>
  <c r="K15" i="7"/>
  <c r="I15" i="7"/>
  <c r="I14" i="7"/>
  <c r="I13" i="7"/>
  <c r="L12" i="7"/>
  <c r="K12" i="7"/>
  <c r="I12" i="7"/>
  <c r="E23" i="7"/>
  <c r="J22" i="7"/>
  <c r="J21" i="7"/>
  <c r="J20" i="7"/>
  <c r="J19" i="7"/>
  <c r="J18" i="7"/>
  <c r="J17" i="7"/>
  <c r="J16" i="7"/>
  <c r="J15" i="7"/>
  <c r="J14" i="7"/>
  <c r="J13" i="7"/>
  <c r="J12" i="7"/>
  <c r="J11" i="7"/>
  <c r="J9" i="7"/>
  <c r="J8" i="7"/>
  <c r="I9" i="7"/>
  <c r="H8" i="10" l="1"/>
  <c r="L8" i="10" l="1"/>
  <c r="J8" i="10"/>
  <c r="K8" i="10"/>
  <c r="D23" i="12"/>
  <c r="E23" i="12"/>
  <c r="F23" i="12"/>
  <c r="G23" i="12"/>
  <c r="M8" i="10" l="1"/>
  <c r="J23" i="12"/>
  <c r="P23" i="12" s="1"/>
  <c r="J9" i="8" l="1"/>
  <c r="O9" i="8" s="1"/>
  <c r="L9" i="8" l="1"/>
  <c r="N9" i="8"/>
  <c r="C23" i="7"/>
  <c r="J23" i="7" s="1"/>
  <c r="D23" i="7"/>
  <c r="F23" i="7"/>
  <c r="M17" i="7"/>
  <c r="M18" i="7"/>
  <c r="O10" i="13"/>
  <c r="O12" i="13"/>
  <c r="O14" i="13"/>
  <c r="O15" i="13"/>
  <c r="O16" i="13"/>
  <c r="O17" i="13"/>
  <c r="O18" i="13"/>
  <c r="O19" i="13"/>
  <c r="O20" i="13"/>
  <c r="O22" i="13"/>
  <c r="D23" i="13"/>
  <c r="E23" i="13"/>
  <c r="F23" i="13"/>
  <c r="G23" i="13"/>
  <c r="H23" i="13"/>
  <c r="E23" i="8"/>
  <c r="F23" i="8"/>
  <c r="G23" i="8"/>
  <c r="H23" i="8"/>
  <c r="L8" i="8"/>
  <c r="J11" i="8"/>
  <c r="J12" i="8"/>
  <c r="J13" i="8"/>
  <c r="J14" i="8"/>
  <c r="J15" i="8"/>
  <c r="J16" i="8"/>
  <c r="J17" i="8"/>
  <c r="J18" i="8"/>
  <c r="O18" i="8" s="1"/>
  <c r="J19" i="8"/>
  <c r="J20" i="8"/>
  <c r="J21" i="8"/>
  <c r="J22" i="8"/>
  <c r="D23" i="8"/>
  <c r="E23" i="9"/>
  <c r="F23" i="9"/>
  <c r="K23" i="9" s="1"/>
  <c r="G23" i="9"/>
  <c r="H23" i="9"/>
  <c r="M23" i="9" s="1"/>
  <c r="O13" i="12"/>
  <c r="D23" i="10"/>
  <c r="I23" i="10" s="1"/>
  <c r="E23" i="10"/>
  <c r="F23" i="10"/>
  <c r="G23" i="10"/>
  <c r="H9" i="10"/>
  <c r="H10" i="10"/>
  <c r="L10" i="10" s="1"/>
  <c r="M10" i="10" s="1"/>
  <c r="H11" i="10"/>
  <c r="L11" i="10" s="1"/>
  <c r="H12" i="10"/>
  <c r="L12" i="10" s="1"/>
  <c r="H13" i="10"/>
  <c r="H14" i="10"/>
  <c r="K14" i="10" s="1"/>
  <c r="H15" i="10"/>
  <c r="K15" i="10" s="1"/>
  <c r="H16" i="10"/>
  <c r="H17" i="10"/>
  <c r="H18" i="10"/>
  <c r="J18" i="10" s="1"/>
  <c r="H19" i="10"/>
  <c r="K19" i="10" s="1"/>
  <c r="H20" i="10"/>
  <c r="H21" i="10"/>
  <c r="K21" i="10" s="1"/>
  <c r="H22" i="10"/>
  <c r="K23" i="7" l="1"/>
  <c r="I23" i="7"/>
  <c r="J15" i="10"/>
  <c r="L15" i="10"/>
  <c r="L9" i="10"/>
  <c r="K9" i="10"/>
  <c r="J9" i="10"/>
  <c r="M15" i="8"/>
  <c r="L15" i="8"/>
  <c r="J14" i="10"/>
  <c r="K12" i="10"/>
  <c r="M8" i="8"/>
  <c r="O8" i="8"/>
  <c r="N8" i="8"/>
  <c r="L20" i="10"/>
  <c r="J20" i="10"/>
  <c r="K20" i="10"/>
  <c r="L18" i="8"/>
  <c r="O8" i="12"/>
  <c r="M8" i="12"/>
  <c r="K8" i="12"/>
  <c r="N8" i="12"/>
  <c r="L8" i="12"/>
  <c r="O14" i="12"/>
  <c r="M14" i="12"/>
  <c r="L14" i="12"/>
  <c r="K14" i="12"/>
  <c r="N14" i="12"/>
  <c r="H23" i="10"/>
  <c r="M14" i="10" l="1"/>
  <c r="Q14" i="12"/>
  <c r="Q8" i="12"/>
  <c r="U8" i="12" s="1"/>
  <c r="J23" i="10"/>
  <c r="K23" i="10"/>
  <c r="L23" i="10"/>
  <c r="J8" i="11"/>
  <c r="K8" i="11"/>
  <c r="L8" i="11"/>
  <c r="M8" i="11"/>
  <c r="I8" i="11"/>
  <c r="O20" i="8"/>
  <c r="L17" i="12" l="1"/>
  <c r="M16" i="10" l="1"/>
  <c r="M15" i="10"/>
  <c r="L14" i="8"/>
  <c r="K11" i="10"/>
  <c r="J11" i="10"/>
  <c r="I9" i="9"/>
  <c r="J9" i="9"/>
  <c r="K9" i="9"/>
  <c r="L9" i="9"/>
  <c r="M9" i="9"/>
  <c r="M11" i="10" l="1"/>
  <c r="C23" i="13"/>
  <c r="I17" i="9" l="1"/>
  <c r="M17" i="9"/>
  <c r="J17" i="9"/>
  <c r="K17" i="9"/>
  <c r="L17" i="9"/>
  <c r="L11" i="9"/>
  <c r="M11" i="9"/>
  <c r="I11" i="9"/>
  <c r="J11" i="9"/>
  <c r="K11" i="9"/>
  <c r="J18" i="9"/>
  <c r="M18" i="9"/>
  <c r="I18" i="9"/>
  <c r="M16" i="9"/>
  <c r="K16" i="9"/>
  <c r="J16" i="9"/>
  <c r="L16" i="9"/>
  <c r="I10" i="9"/>
  <c r="J10" i="9"/>
  <c r="K10" i="9"/>
  <c r="L10" i="9"/>
  <c r="M10" i="9"/>
  <c r="K14" i="9"/>
  <c r="K19" i="9"/>
  <c r="J19" i="9"/>
  <c r="I19" i="9"/>
  <c r="L19" i="9"/>
  <c r="M19" i="9"/>
  <c r="L13" i="9"/>
  <c r="K13" i="9"/>
  <c r="J13" i="9"/>
  <c r="J15" i="9"/>
  <c r="K15" i="9"/>
  <c r="L15" i="9"/>
  <c r="M15" i="9"/>
  <c r="K22" i="9"/>
  <c r="L22" i="9"/>
  <c r="I22" i="9"/>
  <c r="J22" i="9"/>
  <c r="M22" i="9"/>
  <c r="L21" i="9"/>
  <c r="M21" i="9"/>
  <c r="K21" i="9"/>
  <c r="I21" i="9"/>
  <c r="J21" i="9"/>
  <c r="I20" i="9"/>
  <c r="J20" i="9"/>
  <c r="L20" i="9"/>
  <c r="K20" i="9"/>
  <c r="M20" i="9"/>
  <c r="J12" i="9"/>
  <c r="L12" i="9"/>
  <c r="K12" i="9"/>
  <c r="M12" i="9"/>
  <c r="C23" i="11" l="1"/>
  <c r="M18" i="11"/>
  <c r="L18" i="11"/>
  <c r="I18" i="11"/>
  <c r="J18" i="11"/>
  <c r="K18" i="11"/>
  <c r="I14" i="11"/>
  <c r="J14" i="11"/>
  <c r="L14" i="11"/>
  <c r="K14" i="11"/>
  <c r="M14" i="11"/>
  <c r="I10" i="11"/>
  <c r="J10" i="11"/>
  <c r="K10" i="11"/>
  <c r="M10" i="11"/>
  <c r="L10" i="11"/>
  <c r="J16" i="11"/>
  <c r="K16" i="11"/>
  <c r="L16" i="11"/>
  <c r="M16" i="11"/>
  <c r="I16" i="11"/>
  <c r="K12" i="11"/>
  <c r="J12" i="11"/>
  <c r="L12" i="11"/>
  <c r="I12" i="11"/>
  <c r="M12" i="11"/>
  <c r="L15" i="11"/>
  <c r="J15" i="11"/>
  <c r="M15" i="11"/>
  <c r="I15" i="11"/>
  <c r="L21" i="11"/>
  <c r="M21" i="11"/>
  <c r="J21" i="11"/>
  <c r="I21" i="11"/>
  <c r="K21" i="11"/>
  <c r="K13" i="11"/>
  <c r="L13" i="11"/>
  <c r="M13" i="11"/>
  <c r="J13" i="11"/>
  <c r="I13" i="11"/>
  <c r="J11" i="11"/>
  <c r="L11" i="11"/>
  <c r="K11" i="11"/>
  <c r="I11" i="11"/>
  <c r="M11" i="11"/>
  <c r="K20" i="11"/>
  <c r="L20" i="11"/>
  <c r="M20" i="11"/>
  <c r="I20" i="11"/>
  <c r="J20" i="11"/>
  <c r="I22" i="11"/>
  <c r="J22" i="11"/>
  <c r="K22" i="11"/>
  <c r="L22" i="11"/>
  <c r="M22" i="11"/>
  <c r="J19" i="11"/>
  <c r="K19" i="11"/>
  <c r="L19" i="11"/>
  <c r="M19" i="11"/>
  <c r="I17" i="11"/>
  <c r="M17" i="11"/>
  <c r="L17" i="11"/>
  <c r="K17" i="11"/>
  <c r="J17" i="11"/>
  <c r="D14" i="5"/>
  <c r="K21" i="7" l="1"/>
  <c r="S8" i="4" l="1"/>
  <c r="S9" i="4"/>
  <c r="S10" i="4"/>
  <c r="S11" i="4"/>
  <c r="S12" i="4"/>
  <c r="S6" i="4"/>
  <c r="I23" i="8" l="1"/>
  <c r="J23" i="8" s="1"/>
  <c r="L21" i="7" l="1"/>
  <c r="I21" i="7"/>
  <c r="O20" i="12"/>
  <c r="I20" i="7"/>
  <c r="M20" i="7" s="1"/>
  <c r="L13" i="10"/>
  <c r="K13" i="10"/>
  <c r="L11" i="12"/>
  <c r="M11" i="12"/>
  <c r="N11" i="12"/>
  <c r="O11" i="12"/>
  <c r="K11" i="12"/>
  <c r="O13" i="13"/>
  <c r="N8" i="13"/>
  <c r="M8" i="13"/>
  <c r="L8" i="13"/>
  <c r="K8" i="13"/>
  <c r="J8" i="13"/>
  <c r="L11" i="7"/>
  <c r="K11" i="7"/>
  <c r="I11" i="7"/>
  <c r="K9" i="12"/>
  <c r="L9" i="12"/>
  <c r="M9" i="12"/>
  <c r="O9" i="12"/>
  <c r="M11" i="7" l="1"/>
  <c r="Q11" i="12"/>
  <c r="M21" i="7"/>
  <c r="O21" i="13"/>
  <c r="O11" i="13"/>
  <c r="O9" i="13"/>
  <c r="O8" i="13"/>
  <c r="L8" i="7"/>
  <c r="I8" i="7"/>
  <c r="P8" i="8" l="1"/>
  <c r="Q8" i="8" s="1"/>
  <c r="M19" i="12"/>
  <c r="N18" i="12"/>
  <c r="O18" i="12"/>
  <c r="M15" i="12"/>
  <c r="M10" i="8" l="1"/>
  <c r="O21" i="8"/>
  <c r="E14" i="5" l="1"/>
  <c r="H14" i="5" s="1"/>
  <c r="G14" i="5"/>
  <c r="I14" i="5" l="1"/>
  <c r="H23" i="11" l="1"/>
  <c r="M23" i="11" s="1"/>
  <c r="G23" i="11"/>
  <c r="L23" i="11" s="1"/>
  <c r="F23" i="11"/>
  <c r="K23" i="11" s="1"/>
  <c r="E23" i="11"/>
  <c r="J23" i="11" s="1"/>
  <c r="O22" i="12" l="1"/>
  <c r="K22" i="12"/>
  <c r="L22" i="12"/>
  <c r="M22" i="12"/>
  <c r="N22" i="12"/>
  <c r="L22" i="7"/>
  <c r="M22" i="7" s="1"/>
  <c r="K8" i="7"/>
  <c r="M8" i="7" s="1"/>
  <c r="Q22" i="12" l="1"/>
  <c r="D23" i="11"/>
  <c r="I23" i="11" s="1"/>
  <c r="J23" i="9" l="1"/>
  <c r="L23" i="9"/>
  <c r="N23" i="13"/>
  <c r="L23" i="13"/>
  <c r="J23" i="13"/>
  <c r="M23" i="13"/>
  <c r="K23" i="13"/>
  <c r="G23" i="7"/>
  <c r="K9" i="7"/>
  <c r="L23" i="7" l="1"/>
  <c r="M23" i="7" s="1"/>
  <c r="O23" i="13"/>
  <c r="L13" i="12" l="1"/>
  <c r="K13" i="12"/>
  <c r="M13" i="12"/>
  <c r="N13" i="12"/>
  <c r="Q13" i="12" l="1"/>
  <c r="N11" i="8"/>
  <c r="O12" i="12" l="1"/>
  <c r="K12" i="12"/>
  <c r="L12" i="12"/>
  <c r="M12" i="12"/>
  <c r="N12" i="12"/>
  <c r="L11" i="8"/>
  <c r="M11" i="8"/>
  <c r="O11" i="8"/>
  <c r="P11" i="8"/>
  <c r="Q12" i="12" l="1"/>
  <c r="Q11" i="8"/>
  <c r="M15" i="7" l="1"/>
  <c r="L16" i="7"/>
  <c r="M16" i="7" s="1"/>
  <c r="L14" i="7"/>
  <c r="K14" i="7"/>
  <c r="L13" i="7"/>
  <c r="K13" i="7"/>
  <c r="M19" i="7"/>
  <c r="M10" i="7"/>
  <c r="L9" i="7"/>
  <c r="M9" i="7" s="1"/>
  <c r="M13" i="7" l="1"/>
  <c r="M14" i="7"/>
  <c r="M12" i="7"/>
  <c r="L18" i="12" l="1"/>
  <c r="M18" i="12"/>
  <c r="N9" i="12"/>
  <c r="Q9" i="12" s="1"/>
  <c r="M17" i="12"/>
  <c r="N17" i="12"/>
  <c r="K17" i="12"/>
  <c r="O17" i="12"/>
  <c r="L16" i="12"/>
  <c r="M16" i="12"/>
  <c r="N16" i="12"/>
  <c r="O16" i="12"/>
  <c r="K16" i="12"/>
  <c r="K15" i="12"/>
  <c r="L15" i="12"/>
  <c r="N15" i="12"/>
  <c r="O15" i="12"/>
  <c r="N10" i="12"/>
  <c r="O10" i="12"/>
  <c r="L10" i="12"/>
  <c r="M10" i="12"/>
  <c r="K10" i="12"/>
  <c r="L21" i="12"/>
  <c r="M21" i="12"/>
  <c r="K21" i="12"/>
  <c r="N21" i="12"/>
  <c r="O21" i="12"/>
  <c r="N20" i="12"/>
  <c r="K20" i="12"/>
  <c r="L20" i="12"/>
  <c r="M20" i="12"/>
  <c r="L19" i="12"/>
  <c r="N19" i="12"/>
  <c r="K19" i="12"/>
  <c r="O19" i="12"/>
  <c r="Q20" i="12" l="1"/>
  <c r="Q15" i="12"/>
  <c r="Q10" i="12"/>
  <c r="Q17" i="12"/>
  <c r="Q21" i="12"/>
  <c r="Q19" i="12"/>
  <c r="Q18" i="12"/>
  <c r="Q16" i="12"/>
  <c r="R21" i="12"/>
  <c r="O23" i="12"/>
  <c r="L23" i="12"/>
  <c r="R8" i="12"/>
  <c r="R9" i="12"/>
  <c r="N23" i="12"/>
  <c r="K23" i="12"/>
  <c r="M23" i="12"/>
  <c r="R17" i="12"/>
  <c r="R10" i="12"/>
  <c r="R18" i="12"/>
  <c r="R11" i="12"/>
  <c r="R19" i="12"/>
  <c r="R12" i="12"/>
  <c r="R20" i="12"/>
  <c r="R13" i="12"/>
  <c r="R14" i="12"/>
  <c r="R22" i="12"/>
  <c r="R15" i="12"/>
  <c r="R16" i="12"/>
  <c r="Q23" i="12" l="1"/>
  <c r="R23" i="12"/>
  <c r="J13" i="10"/>
  <c r="M13" i="10" s="1"/>
  <c r="L19" i="10"/>
  <c r="M20" i="10"/>
  <c r="L21" i="10"/>
  <c r="M21" i="10" s="1"/>
  <c r="O19" i="8" l="1"/>
  <c r="N19" i="8"/>
  <c r="O17" i="8"/>
  <c r="L17" i="8"/>
  <c r="Q17" i="8" s="1"/>
  <c r="L13" i="8"/>
  <c r="N13" i="8"/>
  <c r="O13" i="8"/>
  <c r="P13" i="8"/>
  <c r="J12" i="10"/>
  <c r="M12" i="10" l="1"/>
  <c r="Q13" i="8"/>
  <c r="J22" i="10"/>
  <c r="J19" i="10"/>
  <c r="M19" i="10" s="1"/>
  <c r="L18" i="10"/>
  <c r="J17" i="10"/>
  <c r="M17" i="10" s="1"/>
  <c r="L22" i="8"/>
  <c r="Q22" i="8" s="1"/>
  <c r="L21" i="8"/>
  <c r="P21" i="8"/>
  <c r="L20" i="8"/>
  <c r="M20" i="8"/>
  <c r="L16" i="8"/>
  <c r="Q16" i="8" s="1"/>
  <c r="N10" i="8"/>
  <c r="Q10" i="8" l="1"/>
  <c r="Q20" i="8"/>
  <c r="Q23" i="8"/>
  <c r="M9" i="10"/>
  <c r="K18" i="10"/>
  <c r="K22" i="10"/>
  <c r="M22" i="10" s="1"/>
  <c r="Q9" i="8"/>
  <c r="L12" i="8"/>
  <c r="Q12" i="8" s="1"/>
  <c r="Q15" i="8"/>
  <c r="Q18" i="8"/>
  <c r="L19" i="8"/>
  <c r="Q19" i="8" s="1"/>
  <c r="N21" i="8"/>
  <c r="Q21" i="8" s="1"/>
  <c r="M18" i="10" l="1"/>
  <c r="M23" i="10" l="1"/>
  <c r="I10" i="5"/>
  <c r="I12" i="5"/>
  <c r="S13" i="4" l="1"/>
  <c r="I13" i="5"/>
  <c r="I11" i="5"/>
  <c r="I9" i="5"/>
  <c r="T13" i="4" l="1"/>
</calcChain>
</file>

<file path=xl/sharedStrings.xml><?xml version="1.0" encoding="utf-8"?>
<sst xmlns="http://schemas.openxmlformats.org/spreadsheetml/2006/main" count="1665" uniqueCount="495">
  <si>
    <t>المجموع</t>
  </si>
  <si>
    <t>مبزل</t>
  </si>
  <si>
    <t>تدوير</t>
  </si>
  <si>
    <t>القطاع</t>
  </si>
  <si>
    <t>الهندسي</t>
  </si>
  <si>
    <t>النسيجي</t>
  </si>
  <si>
    <t>عدد المعامل</t>
  </si>
  <si>
    <t>نهر</t>
  </si>
  <si>
    <t>عدد المعامل حسب جهات التصريف</t>
  </si>
  <si>
    <t>شركات القطاع المختلط</t>
  </si>
  <si>
    <t>نهر دجلة</t>
  </si>
  <si>
    <t>نهر الفرات</t>
  </si>
  <si>
    <t>شط العرب</t>
  </si>
  <si>
    <t>جوفية</t>
  </si>
  <si>
    <t xml:space="preserve">الكمية (م³/يوم) </t>
  </si>
  <si>
    <t>الغذائي والدوائي</t>
  </si>
  <si>
    <t>الكيمياوي والبتروكيمياوي</t>
  </si>
  <si>
    <t>الإنشائي والخدمات الصناعية</t>
  </si>
  <si>
    <t>التوزيع النسبي للمعامل حسب جهات التصريف</t>
  </si>
  <si>
    <t>شبكة صرف صحي</t>
  </si>
  <si>
    <t xml:space="preserve">                 المياه المستخدمة                  </t>
  </si>
  <si>
    <t>إجمالي</t>
  </si>
  <si>
    <t>التوزيع النسبي للمعامل حسب الحالة العملية</t>
  </si>
  <si>
    <t>خزن في مواقع محددة</t>
  </si>
  <si>
    <t xml:space="preserve">        المياه المصرّفة                  </t>
  </si>
  <si>
    <t>أخرى</t>
  </si>
  <si>
    <t xml:space="preserve">المصدر : وزارة الصناعة والمعادن / دائرة التطوير والتنظيم الصناعي / قسم البيئة  </t>
  </si>
  <si>
    <t xml:space="preserve">الهندسي </t>
  </si>
  <si>
    <t>غير خطرة</t>
  </si>
  <si>
    <t>عدد المعامل حسب مصدر الماء المستخدم</t>
  </si>
  <si>
    <t>التوزيع النسبي للمعامل حسب مصدر الماء المستخدم</t>
  </si>
  <si>
    <t xml:space="preserve">غير الخطرة           </t>
  </si>
  <si>
    <t xml:space="preserve">الخطرة </t>
  </si>
  <si>
    <t>المحافظة</t>
  </si>
  <si>
    <t>خاص</t>
  </si>
  <si>
    <t>مختلط</t>
  </si>
  <si>
    <t>صناعية</t>
  </si>
  <si>
    <t>زراعية</t>
  </si>
  <si>
    <t>تجارية</t>
  </si>
  <si>
    <t>سكنية</t>
  </si>
  <si>
    <t>اخرى</t>
  </si>
  <si>
    <t>عاملة</t>
  </si>
  <si>
    <t>عاملة جزئياً</t>
  </si>
  <si>
    <t>متوقفة</t>
  </si>
  <si>
    <t xml:space="preserve">نينوى  </t>
  </si>
  <si>
    <t>كركوك</t>
  </si>
  <si>
    <t>ديالى</t>
  </si>
  <si>
    <t>الانبار</t>
  </si>
  <si>
    <t>بغداد</t>
  </si>
  <si>
    <t>بابل</t>
  </si>
  <si>
    <t>كربلاء</t>
  </si>
  <si>
    <t>واسط</t>
  </si>
  <si>
    <t>صلاح الدين</t>
  </si>
  <si>
    <t>النجف</t>
  </si>
  <si>
    <t>القادسية</t>
  </si>
  <si>
    <t>المثنى</t>
  </si>
  <si>
    <t>ذي قار</t>
  </si>
  <si>
    <t>ميسان</t>
  </si>
  <si>
    <t>البصرة</t>
  </si>
  <si>
    <t xml:space="preserve">التوزيع النسبي لكمية المياه المجهّزة حسب المصدر </t>
  </si>
  <si>
    <t>شبكة عامة (إسالة ماء)</t>
  </si>
  <si>
    <t>مياه سطحية</t>
  </si>
  <si>
    <t>صهريج</t>
  </si>
  <si>
    <t>وحدة معالجة</t>
  </si>
  <si>
    <t>مجاري</t>
  </si>
  <si>
    <t>سبتك تانك</t>
  </si>
  <si>
    <t xml:space="preserve">عدد المحارق حسب الحالة العملية </t>
  </si>
  <si>
    <t>التوزيع النسبي للمحارق حسب الحالة العملية</t>
  </si>
  <si>
    <t>عاملة لا تستخدم</t>
  </si>
  <si>
    <t>غير عاملة</t>
  </si>
  <si>
    <t>حرق عشوائي</t>
  </si>
  <si>
    <t>بيع</t>
  </si>
  <si>
    <t xml:space="preserve">المصدر : مجازر اللحوم الحمراء في المحافظات  </t>
  </si>
  <si>
    <t>عدد المجازر التي تمتلك محارق</t>
  </si>
  <si>
    <t>أغنام</t>
  </si>
  <si>
    <t>ماعز</t>
  </si>
  <si>
    <t>بقر</t>
  </si>
  <si>
    <t>جاموس</t>
  </si>
  <si>
    <t>مجموع عدد ايام العمل في السنة</t>
  </si>
  <si>
    <t xml:space="preserve"> * عدد الشركات   </t>
  </si>
  <si>
    <t>إسالة *</t>
  </si>
  <si>
    <t>أراضي مجاورة</t>
  </si>
  <si>
    <t>** المعامل التي لا تستخدم مياه تمثل المعامل التي لا تحتاج مياه في العملية الصناعية إضافة إلى بعض المعامل المتوقفة المغلقة</t>
  </si>
  <si>
    <t xml:space="preserve">إجمالي </t>
  </si>
  <si>
    <t>الكمية (م³/سنة)</t>
  </si>
  <si>
    <t xml:space="preserve">عدد المجازر حسب المنطقة </t>
  </si>
  <si>
    <t xml:space="preserve">التوزيع النسبي للمجازر حسب المنطقة </t>
  </si>
  <si>
    <t>عدد مجازر اللحوم الحمراء الكلّي</t>
  </si>
  <si>
    <t xml:space="preserve"> %</t>
  </si>
  <si>
    <t xml:space="preserve"> المخلفات السائلة الكلّية المطروحة </t>
  </si>
  <si>
    <t>متوسط عدد أيام العمل في السنة للمجازر العاملة والعاملة جزئياً</t>
  </si>
  <si>
    <t xml:space="preserve"> المخلفات الصلبة المتولّدة </t>
  </si>
  <si>
    <t>عدد المجازر  حسب اساليب التخلص  من المخلفات الصلبة المتولّدة</t>
  </si>
  <si>
    <t>النسبة المئوية للمجازر  حسب اساليب التخلص من المخلفات الصلبة المتولّدة</t>
  </si>
  <si>
    <t>كمية المخلفات الصلبة المتولّدة (طن/ سنة)</t>
  </si>
  <si>
    <t>الكمية (كغم / يوم)</t>
  </si>
  <si>
    <r>
      <t>كمية المياه المجهّزة حسب المصدر (م³</t>
    </r>
    <r>
      <rPr>
        <b/>
        <sz val="10"/>
        <color theme="0"/>
        <rFont val="Calibri"/>
        <family val="2"/>
      </rPr>
      <t>/يوم)</t>
    </r>
  </si>
  <si>
    <t>كمية المياه المجهّزة الكلية (م³/سنة)</t>
  </si>
  <si>
    <t xml:space="preserve">عاملة تستخدم </t>
  </si>
  <si>
    <t>معدل عدد ايام العمل</t>
  </si>
  <si>
    <t>حرق في محرقة المجزرة أو غير محرقة</t>
  </si>
  <si>
    <t xml:space="preserve">عدد المعامل حسب طرحها للمخلفات الصناعية الصلبة </t>
  </si>
  <si>
    <t xml:space="preserve">التوزيع النسبي للمعامل حسب طرحها للمخلفات الصناعية الصلبة </t>
  </si>
  <si>
    <t>أستخدام زراعي</t>
  </si>
  <si>
    <t>إبل</t>
  </si>
  <si>
    <t>النسب المئوية للمجازر حسب أساليب التخلص من المخلفات السائلة الكلّية المطروحة</t>
  </si>
  <si>
    <t>عدد الحيوانات المذبوحة في المجازر حسب النوع</t>
  </si>
  <si>
    <t>النسبة المئوية لعدد الحيوانات المذبوحة في المجازر خلال السنة</t>
  </si>
  <si>
    <t xml:space="preserve"> المجموع</t>
  </si>
  <si>
    <t xml:space="preserve">أخرى </t>
  </si>
  <si>
    <t>عدد مجازر اللحوم البيضاء الكلّي</t>
  </si>
  <si>
    <t xml:space="preserve">العاملة </t>
  </si>
  <si>
    <t>المتوقفة</t>
  </si>
  <si>
    <t>* المعامل التي تستخدم مياه إسالة تمثل المعامل العاملة المنتجة إضافة إلى بعض المعامل المتوقفة عن الإنتاج (لها كادر من المنتسبين فقط)</t>
  </si>
  <si>
    <t>إستخدام زراعي</t>
  </si>
  <si>
    <t xml:space="preserve">(الف م³/يوم) </t>
  </si>
  <si>
    <t>طرح في مواقع تجمع البلدية</t>
  </si>
  <si>
    <t xml:space="preserve">خطرة </t>
  </si>
  <si>
    <t>خطرة</t>
  </si>
  <si>
    <t xml:space="preserve">جدول (1) </t>
  </si>
  <si>
    <t>جدول (2)</t>
  </si>
  <si>
    <t>جدول (3)</t>
  </si>
  <si>
    <t xml:space="preserve">جدول (4 أ) </t>
  </si>
  <si>
    <t xml:space="preserve">جدول (4 ب) </t>
  </si>
  <si>
    <t>جدول (11)</t>
  </si>
  <si>
    <t>جدول (12)</t>
  </si>
  <si>
    <t>جدول (13)</t>
  </si>
  <si>
    <t>عدد المعامل حسب الحالة العملية</t>
  </si>
  <si>
    <t>نسبة المخلفات الصناعية الصلبة</t>
  </si>
  <si>
    <t xml:space="preserve">   المصدر : وزارة الصناعة والمعادن / دائرة التطوير والتنظيم الصناعي / قسم البيئة  </t>
  </si>
  <si>
    <t>ملاحظة :تم اخفاء عمودي "اخرى" في الجدول لعدم وجود بيانات</t>
  </si>
  <si>
    <t>عدد المجازر حسب أساليب التخلص من المخلفات السائلة الكلّية المطروحة</t>
  </si>
  <si>
    <t>المتوقفة **</t>
  </si>
  <si>
    <t>عدد المجازر العاملة والعاملة جزئياًً</t>
  </si>
  <si>
    <t>عاملة جزئياًً</t>
  </si>
  <si>
    <t>كمية المخلفات الصناعية الصلبة (كغم/ شهر)</t>
  </si>
  <si>
    <t>المياه المصرّفة</t>
  </si>
  <si>
    <t>المياه المستخدمة</t>
  </si>
  <si>
    <t xml:space="preserve"> ملاحظة : يتم احتساب كمية المياه المجهزة الكلية (م³/سنة) لكل محافظة بضرب كمية المياه المجهزة لكل مجزرة (م³/يوم) في عدد ايام عمل المجزرة في السنة ثم يتم جمع المياه المجهزة لكل المجازر (م³/سنة)</t>
  </si>
  <si>
    <t xml:space="preserve">   ملاحظة : مجموع النسب قد لا تساوي (100%) نتيجة عمليات التقريب</t>
  </si>
  <si>
    <t>مجموع عدد ايام العمل</t>
  </si>
  <si>
    <t>ملاحظة : مجموع النسب قد لا يساوي (100%) نتيجة عمليات التقريب</t>
  </si>
  <si>
    <t xml:space="preserve">     مجموع النسب لا يساوي (100%) نتيجة عمليات التقريب  *  </t>
  </si>
  <si>
    <t xml:space="preserve">ملاحظة : بعض المعامل لا تطرح أي مخلفات صلبة كونها شركات خدمية أو متوقفة </t>
  </si>
  <si>
    <t>** المعامل المتوقفة تمثل المعامل التي لها كادر من المنتسبين (الإداريين والفنيين) ولكنها متوقفة عن الإنتاج الصناعي إضافة إلى المعامل المغلقة</t>
  </si>
  <si>
    <t xml:space="preserve"> </t>
  </si>
  <si>
    <t>تم اخفاء عمودي الاخرى لعدم وجود بيانات</t>
  </si>
  <si>
    <t xml:space="preserve">طرح في مواقع </t>
  </si>
  <si>
    <t>حرق في محرقة</t>
  </si>
  <si>
    <t>نقل الى موقع صحي</t>
  </si>
  <si>
    <t>ارسالها الى جهة اخرى</t>
  </si>
  <si>
    <t>طمر</t>
  </si>
  <si>
    <t xml:space="preserve">جدول (5 أ) </t>
  </si>
  <si>
    <t xml:space="preserve">جدول (5 ب) </t>
  </si>
  <si>
    <t xml:space="preserve">النسبة المئوية للمعامل التي تطرح مخلفات صلبة خطرة حسب طرق التخلص منها </t>
  </si>
  <si>
    <t>عدد المعامل التي لا تستخدم مياه **</t>
  </si>
  <si>
    <t xml:space="preserve">نسبة المعامل التي لا تصرّف مياه </t>
  </si>
  <si>
    <t>نسبة المعامل التي لا تستخدم مياه</t>
  </si>
  <si>
    <t xml:space="preserve">عدد المعامل التي لا تصرّف مياه </t>
  </si>
  <si>
    <t>إسالة</t>
  </si>
  <si>
    <t>القطاع الكيمياوي</t>
  </si>
  <si>
    <t>القطاع الهندسي</t>
  </si>
  <si>
    <t xml:space="preserve">القطاع النسيجي </t>
  </si>
  <si>
    <t xml:space="preserve">القطاع الغذائي والدوائي </t>
  </si>
  <si>
    <t>القطاع الانشائي</t>
  </si>
  <si>
    <t>المختلط</t>
  </si>
  <si>
    <t>عدد المعامل التي لا تطرح مخلفات صلبة</t>
  </si>
  <si>
    <t>نسبة المعامل التي لا تطرح مخلفات صلبة</t>
  </si>
  <si>
    <t>عدد المعامل التي تطرح مخلفات صلبة خطرة</t>
  </si>
  <si>
    <t>عدد المعامل التي تطرح مخلفات صلبة غير خطرة</t>
  </si>
  <si>
    <t xml:space="preserve">الإنشائي والخدمات الصناعية </t>
  </si>
  <si>
    <t>إعادة استخدام في نفس الشركة</t>
  </si>
  <si>
    <t>النسبة المئوية *</t>
  </si>
  <si>
    <t xml:space="preserve">المصدر : مجازر اللحوم البيضاء في المحافظات  </t>
  </si>
  <si>
    <t xml:space="preserve">المصدر : مجازر اللحوم الحمراء والبيضاء في المحافظات  </t>
  </si>
  <si>
    <t>المصدر : مجازر اللحوم الحمراء والبيضاء في المحافظات</t>
  </si>
  <si>
    <t>القادسية *</t>
  </si>
  <si>
    <t xml:space="preserve">* عدم توفر بيانات خاصة بالمجزرة العاملة في القادسية وذلك لعدم الاستجابة  </t>
  </si>
  <si>
    <t>حمراء</t>
  </si>
  <si>
    <t>بيضاء</t>
  </si>
  <si>
    <t>مجموع</t>
  </si>
  <si>
    <t>المياه المستهلكة</t>
  </si>
  <si>
    <t>* تم إلغاء ودمج عدد من الشركات وتغيير صنف البعض الأخر إلى قطاع صناعي آخر وفقاً للهيكلية الجديدة لوزارة الصناعة والمعادن المقرّة في سنة 2012 ودمج القطاعين الإنشائي والخدمات الصناعية</t>
  </si>
  <si>
    <t xml:space="preserve">        المياه المستهلكة                  </t>
  </si>
  <si>
    <t>دجاج</t>
  </si>
  <si>
    <t xml:space="preserve">عدد المجازر العاملة والعاملة جزئياً </t>
  </si>
  <si>
    <t>عدد المجازر العاملة والعاملة جزئيا التي تحتوي على شبكة مجاري داخلية نظامية</t>
  </si>
  <si>
    <t>* لم يتم ادراج احدى مجازر الدواجن العاملة التابعة لمحافظة القادسية وذلك بسبب عدم الاستجابة</t>
  </si>
  <si>
    <t>عدد المجازر الكلّية</t>
  </si>
  <si>
    <t xml:space="preserve">القطاع </t>
  </si>
  <si>
    <t>عدد الشركات</t>
  </si>
  <si>
    <t>العاملة</t>
  </si>
  <si>
    <t xml:space="preserve">الانشائي والخدمات الصناعية </t>
  </si>
  <si>
    <t>اجمالي</t>
  </si>
  <si>
    <t>جدول 2-2</t>
  </si>
  <si>
    <t>عدد المعامل حسب طرحها للمخلفات الصناعية الصلبة</t>
  </si>
  <si>
    <t>التوزيع النسبي للمعامل حسب طرحها للمخلفات الصناعية  الصلبة</t>
  </si>
  <si>
    <t>لاتطرح مخلفات</t>
  </si>
  <si>
    <t>كميات المخلفات الصناعية الصلبة ( كغم / شهر )</t>
  </si>
  <si>
    <t>النسبة المئوية</t>
  </si>
  <si>
    <t>طرح في مواقع</t>
  </si>
  <si>
    <t>حرق  في محرقة</t>
  </si>
  <si>
    <t>اعادة استخدام في نفس الشركة</t>
  </si>
  <si>
    <t xml:space="preserve">بيع </t>
  </si>
  <si>
    <t xml:space="preserve">طمر </t>
  </si>
  <si>
    <t>اراضي مجاورة</t>
  </si>
  <si>
    <t>جدول (2-5): عدد المعامل حسب مصادر المياه المستخدمة وحسب نقاط التصريف.</t>
  </si>
  <si>
    <t xml:space="preserve">عدد المعامل حسب مصدر الماء المستخدم </t>
  </si>
  <si>
    <t>عدد المعامل حسب جهه التصريف</t>
  </si>
  <si>
    <t>الكلي</t>
  </si>
  <si>
    <t>اسالة</t>
  </si>
  <si>
    <t>المعامل التي لا تسحب مياه</t>
  </si>
  <si>
    <t>استخدام زراعي</t>
  </si>
  <si>
    <t>الاراضي المجاورة</t>
  </si>
  <si>
    <t>لا تصرف مياه صناعية</t>
  </si>
  <si>
    <t>الانشائي والخدمات الصناعية</t>
  </si>
  <si>
    <t>جدول ( 2-4 ) المخلفات الصناعية السائلة المتولدة</t>
  </si>
  <si>
    <t xml:space="preserve">كميات المخلفات الصناعية السائلة (م3/يوم) </t>
  </si>
  <si>
    <t>المستخدمة</t>
  </si>
  <si>
    <t>%</t>
  </si>
  <si>
    <t>المصرفة</t>
  </si>
  <si>
    <t>المستهلكة</t>
  </si>
  <si>
    <t>Table (1)</t>
  </si>
  <si>
    <t>Chemical and Petrochemical</t>
  </si>
  <si>
    <t>Engineering</t>
  </si>
  <si>
    <t>Mixed sector companies</t>
  </si>
  <si>
    <t>Total</t>
  </si>
  <si>
    <t>Sector</t>
  </si>
  <si>
    <t>Table (2)</t>
  </si>
  <si>
    <t>Table (3)</t>
  </si>
  <si>
    <t xml:space="preserve">Table (4 A) </t>
  </si>
  <si>
    <t>جدول (14)</t>
  </si>
  <si>
    <t>جدول (7)</t>
  </si>
  <si>
    <t xml:space="preserve">جدول (6 ب) </t>
  </si>
  <si>
    <t xml:space="preserve">جدول (6 أ) </t>
  </si>
  <si>
    <t xml:space="preserve">Table (5 A) </t>
  </si>
  <si>
    <t xml:space="preserve">Table (6 A) </t>
  </si>
  <si>
    <t xml:space="preserve">Table (6 B) </t>
  </si>
  <si>
    <t xml:space="preserve">Table (5 B) </t>
  </si>
  <si>
    <t xml:space="preserve">Table (4 B) </t>
  </si>
  <si>
    <t>Table (7)</t>
  </si>
  <si>
    <t>Food and pharmaceutical</t>
  </si>
  <si>
    <t>d</t>
  </si>
  <si>
    <t>Number of Factories</t>
  </si>
  <si>
    <t>Governorate</t>
  </si>
  <si>
    <t>عدد المجازر حسب القطاع</t>
  </si>
  <si>
    <t>التوزيع النسبي للمجازر حسب القطاع</t>
  </si>
  <si>
    <t>عدد المجازر حسب الحالة العملية</t>
  </si>
  <si>
    <t xml:space="preserve">التوزيع النسبي للمجازر حسب الحالة العملية </t>
  </si>
  <si>
    <t>Ninevah</t>
  </si>
  <si>
    <t>Kirkuk</t>
  </si>
  <si>
    <t>Diala</t>
  </si>
  <si>
    <t>Al-Anbar</t>
  </si>
  <si>
    <t>Baghdad</t>
  </si>
  <si>
    <t>Babylon</t>
  </si>
  <si>
    <t>Kerbela</t>
  </si>
  <si>
    <t>Wasit</t>
  </si>
  <si>
    <t>Salah Al-Deen</t>
  </si>
  <si>
    <t>Al-Najaf</t>
  </si>
  <si>
    <t>Al-Qadisiya</t>
  </si>
  <si>
    <t>Al-Muthanna</t>
  </si>
  <si>
    <t>Thi-Qar</t>
  </si>
  <si>
    <t>Missan</t>
  </si>
  <si>
    <t>Basrah</t>
  </si>
  <si>
    <t>2. يحسب إجمالي متوسط عدد ايام العمل في السنة للمجازر العاملة والعاملة جزئياً بقسمة مجموع عدد ايام العمل للمجازر العاملة والعاملة جزئياً لجميع المحافظات على عدد المجازر العاملة والعاملة جزئياً لجميع المحافظات</t>
  </si>
  <si>
    <t>جدول (10 أ)</t>
  </si>
  <si>
    <t>Table (10 A)</t>
  </si>
  <si>
    <t>التوزيع النسبي للمجازر حسب الحالة العملية</t>
  </si>
  <si>
    <t>جدول (10 ب)</t>
  </si>
  <si>
    <t>Table (10 B)</t>
  </si>
  <si>
    <t>Table (11)</t>
  </si>
  <si>
    <t>Table (12)</t>
  </si>
  <si>
    <t>Table (13)</t>
  </si>
  <si>
    <t>نسبة المجازر التي تمتلك محارق</t>
  </si>
  <si>
    <t>Table (14)</t>
  </si>
  <si>
    <t>Table (15)</t>
  </si>
  <si>
    <t>جدول (15)</t>
  </si>
  <si>
    <t>Number of factories by practical status</t>
  </si>
  <si>
    <t>Relative distribution of factories by practical status</t>
  </si>
  <si>
    <t>Working</t>
  </si>
  <si>
    <t>Stopped</t>
  </si>
  <si>
    <t>Stopped**</t>
  </si>
  <si>
    <t>Chemical and petrochemical</t>
  </si>
  <si>
    <t>Textile</t>
  </si>
  <si>
    <t>Structural and Industrial Services</t>
  </si>
  <si>
    <t>Mixed Sector Companies</t>
  </si>
  <si>
    <t>* Some of companies has been canceled and mixed and some of them have been changed into another industrial sector according to the new structure of the Ministry of Industry and Minerals for 2012 and both of the structural and industrial services have been mixed</t>
  </si>
  <si>
    <t>** Stopped factories represent factories with (administratives and technical) staff but have no industrial production in addition to closed factories</t>
  </si>
  <si>
    <t>No. of factories by throwing solid industrial waste</t>
  </si>
  <si>
    <t>Relative distribution of factories by throwing solid industrial waste</t>
  </si>
  <si>
    <t>Hazardous</t>
  </si>
  <si>
    <t>Non hazardous</t>
  </si>
  <si>
    <t xml:space="preserve">Non hazardous   </t>
  </si>
  <si>
    <t>Sale</t>
  </si>
  <si>
    <t>Other</t>
  </si>
  <si>
    <t>Number of Factories that throw hazardous solid waste</t>
  </si>
  <si>
    <t>No. of factories by source of used water</t>
  </si>
  <si>
    <t>No. of factories by drainage locations</t>
  </si>
  <si>
    <t>Tigris</t>
  </si>
  <si>
    <t>Euphrates</t>
  </si>
  <si>
    <t>Shat al Arab</t>
  </si>
  <si>
    <t>Ground water</t>
  </si>
  <si>
    <t>Storage</t>
  </si>
  <si>
    <t>Drainage canals</t>
  </si>
  <si>
    <t>River</t>
  </si>
  <si>
    <t>Sewage net</t>
  </si>
  <si>
    <t>Recycling</t>
  </si>
  <si>
    <t>Agricultural uses</t>
  </si>
  <si>
    <t>Number of Factories never drain water</t>
  </si>
  <si>
    <t>Percentage of Factories never use water</t>
  </si>
  <si>
    <t>Relative distribution of factories by source of used water</t>
  </si>
  <si>
    <t>Relative distribution of factories by drainage locations</t>
  </si>
  <si>
    <t>Percentage of Factories never drain water</t>
  </si>
  <si>
    <t>Note: the total percentage is not 100% due to the approximation</t>
  </si>
  <si>
    <t>Used water</t>
  </si>
  <si>
    <t>Drained water</t>
  </si>
  <si>
    <t>Consumed water</t>
  </si>
  <si>
    <t>Percentage of solid industrial waste</t>
  </si>
  <si>
    <t>Number of massacres by sector</t>
  </si>
  <si>
    <t>Relative distribution of massacres by sector</t>
  </si>
  <si>
    <t>عدد مجازر اللحوم الحمراء</t>
  </si>
  <si>
    <t>عدد مجازر اللحوم البيضاء</t>
  </si>
  <si>
    <t>Number of red meat massacres</t>
  </si>
  <si>
    <t>Private</t>
  </si>
  <si>
    <t>Mixed</t>
  </si>
  <si>
    <t>Source: Red meat massacres in the governorates</t>
  </si>
  <si>
    <t>Number of white meat massacres</t>
  </si>
  <si>
    <t>Source: White meat massacres in the governorates</t>
  </si>
  <si>
    <t>Industrial</t>
  </si>
  <si>
    <t>Agricultural</t>
  </si>
  <si>
    <t>Commercial</t>
  </si>
  <si>
    <t>Residential</t>
  </si>
  <si>
    <t>Total number of massacres</t>
  </si>
  <si>
    <t>Source: Red and white meat massacres in the governorates</t>
  </si>
  <si>
    <t>Number of massacres by region</t>
  </si>
  <si>
    <t>Relative distribution of massacres by region</t>
  </si>
  <si>
    <t>Number of massacres by practical status</t>
  </si>
  <si>
    <t>Relative distribution of massacres by practical status</t>
  </si>
  <si>
    <t>Partially working</t>
  </si>
  <si>
    <t>Average number of working days in the year for the working and partially working massacres</t>
  </si>
  <si>
    <t>Number of working and partially working massacres</t>
  </si>
  <si>
    <t>Surface water</t>
  </si>
  <si>
    <t>Public water net</t>
  </si>
  <si>
    <t>Treatment unit</t>
  </si>
  <si>
    <t>Sewage</t>
  </si>
  <si>
    <t>Septic tank</t>
  </si>
  <si>
    <t>Trocar</t>
  </si>
  <si>
    <t>Sheep</t>
  </si>
  <si>
    <t>Goats</t>
  </si>
  <si>
    <t>Caws</t>
  </si>
  <si>
    <t>Boffalos</t>
  </si>
  <si>
    <t>Camals</t>
  </si>
  <si>
    <t>Chickens</t>
  </si>
  <si>
    <t>Number of slaughtered animals in the massacres by type</t>
  </si>
  <si>
    <t>Number of massacres containing incinerators</t>
  </si>
  <si>
    <t>Not working</t>
  </si>
  <si>
    <t>Percentage  of massacres containing incinerators</t>
  </si>
  <si>
    <t>Number of incinerators by practical status</t>
  </si>
  <si>
    <t>Relative distribution of incinerators by practical status</t>
  </si>
  <si>
    <t>Throwing in municipality collecting sites</t>
  </si>
  <si>
    <t xml:space="preserve">Burning inside or outside the incinerators </t>
  </si>
  <si>
    <t>Generated solid  waste</t>
  </si>
  <si>
    <t>Number of companies*</t>
  </si>
  <si>
    <t>No. of factories that never throw solid waste</t>
  </si>
  <si>
    <t>Percentage of factories that never throw solid waste</t>
  </si>
  <si>
    <t>Note: Some factories never throw any solid waste because they are service companies or stopped</t>
  </si>
  <si>
    <t>Throwing in sites</t>
  </si>
  <si>
    <t>Burning inside the incinerator</t>
  </si>
  <si>
    <t>Landfilling</t>
  </si>
  <si>
    <t>Sending to another authority</t>
  </si>
  <si>
    <t>Neighboring lands</t>
  </si>
  <si>
    <t>Transporting to a healthy site</t>
  </si>
  <si>
    <t>Reusing in the same company</t>
  </si>
  <si>
    <t>Percentage of factories that throw hazardous solid waste by disposal methods</t>
  </si>
  <si>
    <t>No. of factories that throw non hazardous solid waste</t>
  </si>
  <si>
    <t xml:space="preserve">النسبة المئوية للمعامل التي تطرح مخلفات صلبة غير خطرة حسب طرق التخلص منها </t>
  </si>
  <si>
    <t>Percentage of factories that throw non hazardous solid waste by disposal methods</t>
  </si>
  <si>
    <t>Number of Factories never use water**</t>
  </si>
  <si>
    <t>Water net*</t>
  </si>
  <si>
    <t>* The factories using water nets represent the working produced factories in addition to some of the stopped production factories (have staff)</t>
  </si>
  <si>
    <t>** The factories that never use water represent the factories that don't need water in the industrial process in addition to some stopped factories</t>
  </si>
  <si>
    <t>Water net</t>
  </si>
  <si>
    <t>Percentage*</t>
  </si>
  <si>
    <t>Al-Qadisiya*</t>
  </si>
  <si>
    <t>Number of working and partially working massacres*</t>
  </si>
  <si>
    <t>Number of working and partially working massacres that containing an internal regular sewage net</t>
  </si>
  <si>
    <t>Tank</t>
  </si>
  <si>
    <t>Relative distribution of amount of supplied water by source</t>
  </si>
  <si>
    <t>* One of the white meat massacre that related to Al- Qadisiyah governorate not included due to not responding</t>
  </si>
  <si>
    <t>* No data available for working massacre that related to Al- Qadisiyah governorate due to not responding</t>
  </si>
  <si>
    <t>Number of massacres by disposal methods</t>
  </si>
  <si>
    <t>Pecentage of massacres by disposal methods</t>
  </si>
  <si>
    <t>Total thrown wastewater</t>
  </si>
  <si>
    <t>Percentage of slaughtered animals in the massacres during the year</t>
  </si>
  <si>
    <t>Number of  massacres by disposal methods of generated solid waste</t>
  </si>
  <si>
    <t>Percentage of  massacres by disposal methods of generated solid waste</t>
  </si>
  <si>
    <t>Burning randomly</t>
  </si>
  <si>
    <t>Note: The solid waste generated from the massacres include (skin, head and feet, gastrointestinal, stomach...etc.) but not included the ordinary waste</t>
  </si>
  <si>
    <t>التوزيع النسبي لعدد الحيوانات المذبوحة في المجازر حسب النوع</t>
  </si>
  <si>
    <t>Relative distribution of slaughtered animals in the massacres by type</t>
  </si>
  <si>
    <t>عدد المعامل التي تطرح مخلفات صلبة خطرة حسب طرق التخلص منها</t>
  </si>
  <si>
    <t>Number of factories that throw hazardous solid waste by disposal methods</t>
  </si>
  <si>
    <t>عدد المعامل التي تطرح مخلفات صلبة غير خطرة حسب طرق التخلص منها</t>
  </si>
  <si>
    <t>Number of factories  that throw non hazardous solid waste by disposal methods</t>
  </si>
  <si>
    <t xml:space="preserve">ملاحظة : المخلفات الصلبة المتولّدة من المجازر تشمل (الجلد، الرأس والأقدام، القناة الهضمية، محتويات المعدة، .... الخ) ولا تشمل النفايات الإعتيادية المتولّدة </t>
  </si>
  <si>
    <t>عدد ونسبة المعامل التابعة لوزارة الصناعة والمعادن (القطاع العام) وشركات القطاع المختلط التي تطرح مخلفات صناعية صلبة حسب تصنيف المخلفات والقطاع لسنة 2023</t>
  </si>
  <si>
    <t xml:space="preserve"> Number and percentage of factories related to the Ministry of Industry and Minerals (general sector) and mixed sector companies that throwing solid industrial waste by waste classifications and sector for 2023</t>
  </si>
  <si>
    <t>المعدل اليومي لكمية المياه المستخدمة والمصرّفة والمستهلكة من المعامل التابعة لوزارة الصناعة والمعادن (القطاع العام) وشركات القطاع المختلط ونسبها المئوية حسب القطاع لسنة 2023</t>
  </si>
  <si>
    <t>Daily average amount of used, drained and consumed water from factories related to the Ministry of Industry and Minerals (general sector) and mixed sector companies and its percentage by sector for 2023</t>
  </si>
  <si>
    <t>التوزيع النسبي للمعامل التابعة لوزارة الصناعة والمعادن (القطاع العام) وشركات القطاع المختلط حسب مصدر الماء المستخدم وجهات التصريف والقطاع لسنة 2023</t>
  </si>
  <si>
    <t>Relative distribution of factories related to the Ministry of Industry and Minerals (general sector) and mixed sector companies by used water source, drainage locations and sector for 2023</t>
  </si>
  <si>
    <t>عدد المعامل التابعة لوزارة الصناعة والمعادن (القطاع العام) وشركات القطاع المختلط حسب مصدر الماء المستخدم وجهات التصريف والقطاع لسنة 2023</t>
  </si>
  <si>
    <t>Number of factories related to the Ministry of Industry and Minerals (general sector) and mixed sector companies by used water source, drainage locations and sector for 2023</t>
  </si>
  <si>
    <t>النسبة المئوية للمعامل التابعة لوزارة الصناعة والمعادن (القطاع العام) وشركات القطاع المختلط حسب طرق التخلص من المخلفات الصلبة غير الخطرة والقطاع لسنة 2023</t>
  </si>
  <si>
    <t>Percentage of factories related to the Ministry of Industry and Minerals (general sector) and mixed sector companies by disposal methods for non hazardous solid waste and sector for 2023</t>
  </si>
  <si>
    <t>عدد المعامل التابعة لوزارة الصناعة والمعادن (القطاع العام) وشركات القطاع المختلط حسب طرق التخلص من المخلفات الصلبة غير الخطرة والقطاع لسنة 2023</t>
  </si>
  <si>
    <t>Number of factories related to the Ministry of Industry and Minerals (general sector) and mixed sector companies by disposal methods for non hazardous solid waste and sector for 2023</t>
  </si>
  <si>
    <t>النسبة المئوية للمعامل التابعة لوزارة الصناعة والمعادن (القطاع العام) وشركات القطاع المختلط حسب طرق التخلص من المخلفات الصلبة الخطرة والقطاع لسنة 2023</t>
  </si>
  <si>
    <t>Percentage of factories related to the Ministry of Industry and Minerals (general sector) and mixed sector companies by disposal methods for hazardous solid waste and sector for 2023</t>
  </si>
  <si>
    <t>عدد المعامل التابعة لوزارة الصناعة والمعادن (القطاع العام) وشركات القطاع المختلط حسب طرق التخلص من المخلفات الصلبة الخطرة والقطاع لسنة 2023</t>
  </si>
  <si>
    <t>Number of factories related to the Ministry of Industry and Minerals (general sector) and mixed sector companies by disposal methods for hazardous solid waste and sector for 2023</t>
  </si>
  <si>
    <t xml:space="preserve"> المعدل الشهري لكمية المخلفات الصناعية الصلبة الخطرة وغير الخطرة المتولّدة من المعامل التابعة لوزارة الصناعة والمعادن (القطاع العام) وشركات القطاع المختلط التي تطرح مخلفات صناعية صلبة حسب تصنيف المخلفات والقطاع لسنة 2023</t>
  </si>
  <si>
    <t>Monthly average amounts of hazardous and non hazardous solid industrial waste generated from the factories of the Ministry of Industry and Minerals (general sector) and mixed sector companies that throwing solid industrial waste by waste classifications and sector for 2023</t>
  </si>
  <si>
    <t>Number and percentage of factories related to the Ministry of Industry and Minerals (general sector) and mixed sector companies by practical status and sector for 2023</t>
  </si>
  <si>
    <t xml:space="preserve"> Number and percentage of red meat massacres by sector and governorate for 2023</t>
  </si>
  <si>
    <t xml:space="preserve"> Number and percentage of white meat massacres by sector and governorate for 2023</t>
  </si>
  <si>
    <t>عدد ونسبة المجازر الكلّية حسب المنطقة والمحافظة لسنة 2023</t>
  </si>
  <si>
    <t>Total number and percentage of massacres by region and governorate for 2023</t>
  </si>
  <si>
    <t>عدد ونسبة مجازر اللحوم الحمراء الكلّي حسب الحالة العملية ومتوسط عدد أيام العمل في السنة والمحافظة لسنة 2023</t>
  </si>
  <si>
    <t>Total number and percentage of red meat massacres by practical status, average number of working days in the year and governorate for 2023</t>
  </si>
  <si>
    <t>Total number and percentage of white meat massacres by practical status, average number of working days in the year and governorate for 2023</t>
  </si>
  <si>
    <t>عدد المجازر العاملة والعاملة جزئياً التي تحتوي على شبكة مجاري داخلية نظامية وكمية ونسبة المياه المجهّزة للمجازر حسب المصدر والمحافظة لسنة 2023</t>
  </si>
  <si>
    <t>Total number of working and partially working massacres that containning an internal regular sewage net and the amount and percentage of water supplied for the massacres by source and governorate for 2023</t>
  </si>
  <si>
    <t>عدد ونسبة الحيوانات المذبوحة في المجازر العاملة والعاملة جزئياً خلال السنة حسب النوع والمحافظة لسنة 2023</t>
  </si>
  <si>
    <t>Number and percentage of slaughtered animals in the working and partially working massacres during the year by type and governorate for 2023</t>
  </si>
  <si>
    <t xml:space="preserve"> عدد ونسبة المحارق التابعة للمجازر حسب حالتها العملية والمحافظة لسنة 2023</t>
  </si>
  <si>
    <t>Number and percentage of incinerators related to the massacres by practical status and governorate for 2023</t>
  </si>
  <si>
    <t>Number and percentage of massacres by disposal methods of their solid waste and amount and percentage of solid waste generated from working and partially working massacres by governorate for 2023</t>
  </si>
  <si>
    <t>قسم احصاءات البيئة ــ هيأة الإحصاء ونظم المعلومات الجغرافية / العراق</t>
  </si>
  <si>
    <t>Sell</t>
  </si>
  <si>
    <t>Working\ not used</t>
  </si>
  <si>
    <t>Working\ used</t>
  </si>
  <si>
    <t>Environment Statistics Department\CSGIS\ Iraq</t>
  </si>
  <si>
    <t>Amount (m³\year)</t>
  </si>
  <si>
    <t>Environment Statistics Department\CSGIS\Iraq</t>
  </si>
  <si>
    <t>Note: The total amount of supplied water (m³\year) per each governorate is calculating by multiplying the amount of supplied water per each massacre (m³\day) by the number of working days in the year then collecting the supplied water for all the massacres (m³\year)</t>
  </si>
  <si>
    <t>Total amount of supplied water (m³\ year)</t>
  </si>
  <si>
    <t>Amount of generated solid  waste (ton\year)</t>
  </si>
  <si>
    <t>Amount (kg\day)</t>
  </si>
  <si>
    <t>Amount of supplied water by source (m³\ day)</t>
  </si>
  <si>
    <t>Governmental\ Owned</t>
  </si>
  <si>
    <t>Governmental\ Rented</t>
  </si>
  <si>
    <t>حكومي/           الإدارة ذاتية</t>
  </si>
  <si>
    <t>حكومي/          الإدارة مؤجرة</t>
  </si>
  <si>
    <t>حكومي/          الإدارة ذاتية</t>
  </si>
  <si>
    <t>Amount (m³\day)</t>
  </si>
  <si>
    <t>Source: Ministry of Industry and Minerals\ Industrial Develpement &amp; Regulatory Directorate\ Environmental Department</t>
  </si>
  <si>
    <t>Source: Ministry of Industry and Minerals\Industrial Develpement &amp; Regulatory Directorate\Environmental Department</t>
  </si>
  <si>
    <t>Amount of solid industrial waste (kg\month)</t>
  </si>
  <si>
    <t>Source: Ministry of Industry and Minerals\ Industrial Develpement &amp; Regulatory Directorate\ Environment Department</t>
  </si>
  <si>
    <t>ملاحظة: اختلاف كميات المياه في قطاع الغذائي والدوائي وقطاع الانشائي والخدمات الصناعية عن السنة الماضية بسبب اتجاه وزارة الصناعة والمعادن إلى الاستثمار ولإستخدام المستثمرين الاساليب الحديثة والاشتغال بنظام الوجبات وبفترات متباعدة في الانتاج.</t>
  </si>
  <si>
    <t>ملاحظة : اختلاف كمية المخلفات الصناعية في القطاع الهندسي والقطاع الغذائي والدوائي عن السنة الماضية بسبب اتجاه وزارة الصناعة والمعادن إلى الإستثمار ولإستخدام المستثمرين الأساليب الحديثة والإشتغال بنظام الوجبات وبفترات متباعدة في الإنتاج</t>
  </si>
  <si>
    <t xml:space="preserve"> Note: The amount of industrial waste in Engineering, Food and pharmaceutical sector in  this year differs from the previous year because some of the factories in the Ministry of Industrial and Mineral depend on the investment and some investors use modern methods and work on shifts system with different periods in the production. </t>
  </si>
  <si>
    <t>Note:  The amount of water in Food and pharmaceutical, Structural and Industrial Services sector  in this year differs from the previous year because some of the factories in the Ministry of Industrial and Mineral depend on the investment and some investors use modern methods and work on shifts system in different periods in the production.</t>
  </si>
  <si>
    <t>* The total percentage is not 100% due to the approximation</t>
  </si>
  <si>
    <t>عدد ونسبة مجازر اللحوم الحمراء حسب القطاع والمحافظة لسنة 2023</t>
  </si>
  <si>
    <t>عدد ونسبة مجازر اللحوم البيضاء حسب القطاع والمحافظة لسنة 2023</t>
  </si>
  <si>
    <t>حكومي/         الإدارة ذاتية</t>
  </si>
  <si>
    <t>حكومي/         الإدارة مؤجرة</t>
  </si>
  <si>
    <t>حكومي/            الإدارة مؤجرة</t>
  </si>
  <si>
    <t xml:space="preserve"> 1. يحسب متوسط عدد ايام العمل في السنة للمجازر العاملة والعاملة جزئياً في المحافظة بقسمة مجموع عدد ايام العمل للمجازر العاملة والعاملة جزئياً على عدد المجازر العاملة والعاملة جزئيا</t>
  </si>
  <si>
    <t>ملاحظة:</t>
  </si>
  <si>
    <t xml:space="preserve"> 2. the total average number of working days in the year for the working and partially working massacres calculating by dividing the total days of work for all governorates on the number of working and partially working massacres for all governorates</t>
  </si>
  <si>
    <t xml:space="preserve"> 1. the average number of working days in the year for the working and partially working massacres in the governorate calculating by dividing the total days of work on the number of working and partially working massacres</t>
  </si>
  <si>
    <t>Note:</t>
  </si>
  <si>
    <t>1. the average number of working days in the year for the working and partially working massacres in the governorate calculating by dividing the total days of work on the number of working and partially working massacres</t>
  </si>
  <si>
    <t>مياه جوفية    (اّبار)</t>
  </si>
  <si>
    <t>Ground water   (wells)</t>
  </si>
  <si>
    <t>مياه جوفية     (اّبار)</t>
  </si>
  <si>
    <t>Ground water    (wells)</t>
  </si>
  <si>
    <t>عدد ونسبة مجازر اللحوم البيضاء الكلّي حسب الحالة العملية ومتوسط عدد أيام العمل في السنة والمحافظة لسنة 2023</t>
  </si>
  <si>
    <t/>
  </si>
  <si>
    <t>عدد ونسبة المجازر حسب أساليب التخلص من المخلفات السائلة الكلية وكمية ونسبة مخلفاتها المطروحة من المجازرالعاملة والعاملة جزئياً وحسب محافظة لسنة 2023</t>
  </si>
  <si>
    <t>عدد ونسبة المجازر حسب أساليب التخلص من مخلفاتها الصلبة وكمية ونسبة المخلفات الصلبة المتولّدة من المجازر العاملة والعاملة جزئياً وحسب المحافظة لسنة 2023</t>
  </si>
  <si>
    <t>The number and percentage of the massacres by disposal methods of total liquid waste and percentage of thrown waste from the working and partially working massacres per governorate for 2023</t>
  </si>
  <si>
    <t xml:space="preserve">القادسية </t>
  </si>
  <si>
    <t xml:space="preserve">  عدد ونسبة المعامل التابعة لوزارة الصناعة والمعادن (القطاع العام) وشركات القطاع المختلط حسب الحالة العملية والقطاع لسنة 2023</t>
  </si>
  <si>
    <t>قسم احصاءات البيئة ــ هيأة الإحصاء ونظم المعلومات الجغرافية / العراق           13</t>
  </si>
  <si>
    <t>Shat       al Arab</t>
  </si>
  <si>
    <t>جدول (8)</t>
  </si>
  <si>
    <t>Table (8)</t>
  </si>
  <si>
    <t>جدول (9 أ)</t>
  </si>
  <si>
    <t xml:space="preserve">Table (9 A) </t>
  </si>
  <si>
    <t>جدول (9 ب)</t>
  </si>
  <si>
    <t xml:space="preserve">Table (9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</si>
</sst>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
    <numFmt numFmtId="166" formatCode="_(* #,##0.0_);_(* \(#,##0.0\);_(* &quot;-&quot;??_);_(@_)"/>
    <numFmt numFmtId="167" formatCode="_(* #,##0_);_(* \(#,##0\);_(* &quot;-&quot;??_);_(@_)"/>
    <numFmt numFmtId="168" formatCode="_-* #,##0.0_-;\-* #,##0.0_-;_-* &quot;-&quot;??_-;_-@_-"/>
    <numFmt numFmtId="169" formatCode="#,##0.0"/>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Simplified Arabic"/>
      <family val="1"/>
    </font>
    <font>
      <sz val="8"/>
      <name val="Arial"/>
      <family val="2"/>
    </font>
    <font>
      <b/>
      <sz val="10"/>
      <name val="Simplified Arabic"/>
      <family val="1"/>
    </font>
    <font>
      <b/>
      <sz val="11"/>
      <name val="Simplified Arabic"/>
      <family val="1"/>
    </font>
    <font>
      <b/>
      <sz val="12"/>
      <name val="Arial"/>
      <family val="2"/>
    </font>
    <font>
      <b/>
      <sz val="10"/>
      <name val="Arial"/>
      <family val="2"/>
    </font>
    <font>
      <b/>
      <sz val="10"/>
      <name val="Times New Roman"/>
      <family val="1"/>
    </font>
    <font>
      <b/>
      <sz val="9"/>
      <name val="Arial"/>
      <family val="2"/>
    </font>
    <font>
      <sz val="10"/>
      <name val="Arial"/>
      <family val="2"/>
    </font>
    <font>
      <b/>
      <sz val="9"/>
      <name val="Times New Roman"/>
      <family val="1"/>
    </font>
    <font>
      <b/>
      <sz val="8"/>
      <name val="Arial"/>
      <family val="2"/>
    </font>
    <font>
      <b/>
      <sz val="10"/>
      <color theme="0"/>
      <name val="Arial"/>
      <family val="2"/>
    </font>
    <font>
      <b/>
      <sz val="10"/>
      <color rgb="FF660033"/>
      <name val="Arial"/>
      <family val="2"/>
    </font>
    <font>
      <b/>
      <sz val="12"/>
      <color rgb="FF660033"/>
      <name val="Arial"/>
      <family val="2"/>
    </font>
    <font>
      <sz val="10"/>
      <color rgb="FF660033"/>
      <name val="Arial"/>
      <family val="2"/>
    </font>
    <font>
      <b/>
      <sz val="12"/>
      <color rgb="FF660033"/>
      <name val="Simplified Arabic"/>
      <family val="1"/>
    </font>
    <font>
      <b/>
      <sz val="9"/>
      <color rgb="FF660033"/>
      <name val="Arial"/>
      <family val="2"/>
    </font>
    <font>
      <b/>
      <sz val="10"/>
      <color rgb="FF660033"/>
      <name val="Simplified Arabic"/>
      <family val="1"/>
    </font>
    <font>
      <b/>
      <sz val="9"/>
      <color theme="5" tint="-0.499984740745262"/>
      <name val="Arial"/>
      <family val="2"/>
    </font>
    <font>
      <b/>
      <sz val="12"/>
      <color theme="1"/>
      <name val="Calibri"/>
      <family val="2"/>
      <scheme val="minor"/>
    </font>
    <font>
      <b/>
      <sz val="9"/>
      <color theme="0"/>
      <name val="Arial"/>
      <family val="2"/>
    </font>
    <font>
      <b/>
      <sz val="10"/>
      <color theme="0"/>
      <name val="Calibri"/>
      <family val="2"/>
    </font>
    <font>
      <b/>
      <sz val="10"/>
      <name val="Cambria"/>
      <family val="1"/>
      <scheme val="major"/>
    </font>
    <font>
      <b/>
      <sz val="9"/>
      <color rgb="FF632523"/>
      <name val="Arial"/>
      <family val="2"/>
    </font>
    <font>
      <b/>
      <sz val="12"/>
      <color rgb="FF632523"/>
      <name val="Calibri"/>
      <family val="2"/>
      <scheme val="minor"/>
    </font>
    <font>
      <sz val="11"/>
      <color rgb="FF632523"/>
      <name val="Calibri"/>
      <family val="2"/>
      <scheme val="minor"/>
    </font>
    <font>
      <sz val="11"/>
      <color theme="1"/>
      <name val="Cambria"/>
      <family val="1"/>
      <scheme val="major"/>
    </font>
    <font>
      <b/>
      <sz val="10"/>
      <color rgb="FF660033"/>
      <name val="Cambria"/>
      <family val="1"/>
      <scheme val="major"/>
    </font>
    <font>
      <b/>
      <sz val="9"/>
      <color rgb="FF632523"/>
      <name val="Cambria"/>
      <family val="1"/>
      <scheme val="major"/>
    </font>
    <font>
      <b/>
      <sz val="12"/>
      <color rgb="FF632523"/>
      <name val="Cambria"/>
      <family val="1"/>
      <scheme val="major"/>
    </font>
    <font>
      <b/>
      <sz val="12"/>
      <color rgb="FF660033"/>
      <name val="Calibri"/>
      <family val="2"/>
      <scheme val="minor"/>
    </font>
    <font>
      <b/>
      <sz val="10"/>
      <color theme="0"/>
      <name val="Calibri"/>
      <family val="2"/>
      <scheme val="minor"/>
    </font>
    <font>
      <b/>
      <sz val="10"/>
      <color rgb="FF660033"/>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1"/>
      <color rgb="FFFF0000"/>
      <name val="Calibri"/>
      <family val="2"/>
      <scheme val="minor"/>
    </font>
    <font>
      <b/>
      <sz val="9"/>
      <name val="Cambria"/>
      <family val="1"/>
      <scheme val="major"/>
    </font>
    <font>
      <b/>
      <sz val="10"/>
      <color theme="0"/>
      <name val="Cambria"/>
      <family val="1"/>
      <scheme val="major"/>
    </font>
    <font>
      <b/>
      <sz val="10"/>
      <color theme="1"/>
      <name val="Cambria"/>
      <family val="1"/>
      <scheme val="major"/>
    </font>
    <font>
      <sz val="10"/>
      <name val="Arial"/>
      <family val="2"/>
    </font>
    <font>
      <b/>
      <sz val="11"/>
      <color theme="1"/>
      <name val="Calibri"/>
      <family val="2"/>
      <scheme val="minor"/>
    </font>
    <font>
      <b/>
      <sz val="14"/>
      <name val="Calibri"/>
      <family val="2"/>
      <scheme val="minor"/>
    </font>
    <font>
      <b/>
      <sz val="11"/>
      <name val="Calibri"/>
      <family val="2"/>
      <scheme val="minor"/>
    </font>
    <font>
      <b/>
      <sz val="14"/>
      <color theme="1"/>
      <name val="Calibri"/>
      <family val="2"/>
      <scheme val="minor"/>
    </font>
    <font>
      <sz val="14"/>
      <color rgb="FF000000"/>
      <name val="Times New Roman"/>
      <family val="1"/>
    </font>
    <font>
      <b/>
      <sz val="10"/>
      <color theme="1"/>
      <name val="Calibri"/>
      <family val="2"/>
      <scheme val="minor"/>
    </font>
    <font>
      <b/>
      <sz val="12"/>
      <name val="Cambria"/>
      <family val="1"/>
      <scheme val="major"/>
    </font>
    <font>
      <b/>
      <sz val="12"/>
      <color theme="1"/>
      <name val="Cambria"/>
      <family val="1"/>
      <scheme val="major"/>
    </font>
    <font>
      <b/>
      <sz val="12"/>
      <color rgb="FFFF0000"/>
      <name val="Cambria"/>
      <family val="1"/>
      <scheme val="major"/>
    </font>
    <font>
      <b/>
      <sz val="10"/>
      <color theme="0"/>
      <name val="Times New Roman"/>
      <family val="1"/>
    </font>
    <font>
      <b/>
      <sz val="12"/>
      <name val="Times New Roman"/>
      <family val="1"/>
    </font>
    <font>
      <b/>
      <sz val="9"/>
      <color theme="0"/>
      <name val="Times New Roman"/>
      <family val="1"/>
    </font>
    <font>
      <b/>
      <sz val="8"/>
      <name val="Times New Roman"/>
      <family val="1"/>
    </font>
    <font>
      <b/>
      <sz val="9"/>
      <color rgb="FF632523"/>
      <name val="Times New Roman"/>
      <family val="1"/>
    </font>
    <font>
      <b/>
      <sz val="9"/>
      <color theme="1"/>
      <name val="Times New Roman"/>
      <family val="1"/>
    </font>
    <font>
      <sz val="11"/>
      <name val="Times New Roman"/>
      <family val="1"/>
    </font>
    <font>
      <sz val="9"/>
      <name val="Calibri"/>
      <family val="2"/>
      <scheme val="minor"/>
    </font>
    <font>
      <b/>
      <sz val="9"/>
      <color rgb="FF632523"/>
      <name val="Calibri"/>
      <family val="2"/>
      <scheme val="minor"/>
    </font>
  </fonts>
  <fills count="15">
    <fill>
      <patternFill patternType="none"/>
    </fill>
    <fill>
      <patternFill patternType="gray125"/>
    </fill>
    <fill>
      <patternFill patternType="solid">
        <fgColor rgb="FF660033"/>
        <bgColor indexed="64"/>
      </patternFill>
    </fill>
    <fill>
      <patternFill patternType="solid">
        <fgColor rgb="FFFEF4FE"/>
        <bgColor indexed="64"/>
      </patternFill>
    </fill>
    <fill>
      <patternFill patternType="solid">
        <fgColor theme="5" tint="-0.499984740745262"/>
        <bgColor indexed="64"/>
      </patternFill>
    </fill>
    <fill>
      <patternFill patternType="solid">
        <fgColor rgb="FF050E6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5" tint="0.39997558519241921"/>
        <bgColor indexed="64"/>
      </patternFill>
    </fill>
    <fill>
      <patternFill patternType="solid">
        <fgColor theme="5" tint="0.59999389629810485"/>
        <bgColor indexed="64"/>
      </patternFill>
    </fill>
  </fills>
  <borders count="24">
    <border>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diagonal/>
    </border>
    <border>
      <left/>
      <right/>
      <top/>
      <bottom style="hair">
        <color indexed="64"/>
      </bottom>
      <diagonal/>
    </border>
    <border>
      <left/>
      <right/>
      <top/>
      <bottom style="thin">
        <color indexed="64"/>
      </bottom>
      <diagonal/>
    </border>
    <border>
      <left/>
      <right/>
      <top/>
      <bottom style="double">
        <color indexed="64"/>
      </bottom>
      <diagonal/>
    </border>
    <border>
      <left/>
      <right/>
      <top style="hair">
        <color indexed="64"/>
      </top>
      <bottom/>
      <diagonal/>
    </border>
    <border>
      <left/>
      <right/>
      <top style="double">
        <color indexed="64"/>
      </top>
      <bottom style="hair">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43" fontId="17"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9" fontId="50" fillId="0" borderId="0" applyFont="0" applyFill="0" applyBorder="0" applyAlignment="0" applyProtection="0"/>
  </cellStyleXfs>
  <cellXfs count="834">
    <xf numFmtId="0" fontId="0" fillId="0" borderId="0" xfId="0"/>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0" xfId="0" applyFont="1" applyBorder="1" applyAlignment="1">
      <alignment vertical="center" wrapText="1"/>
    </xf>
    <xf numFmtId="0" fontId="11" fillId="0" borderId="0" xfId="0" applyFont="1" applyBorder="1" applyAlignment="1">
      <alignment horizontal="center" vertical="center" wrapText="1"/>
    </xf>
    <xf numFmtId="0" fontId="9" fillId="0" borderId="0" xfId="0" applyFont="1" applyAlignment="1">
      <alignment horizontal="center" wrapText="1"/>
    </xf>
    <xf numFmtId="0" fontId="12" fillId="0" borderId="0" xfId="0" applyFont="1" applyAlignment="1">
      <alignment horizontal="center" wrapText="1"/>
    </xf>
    <xf numFmtId="0" fontId="9" fillId="0" borderId="0" xfId="0" applyFont="1" applyBorder="1" applyAlignment="1">
      <alignment horizontal="center" wrapText="1"/>
    </xf>
    <xf numFmtId="0" fontId="12" fillId="0" borderId="0" xfId="0" applyFont="1" applyBorder="1" applyAlignment="1">
      <alignment horizontal="center" wrapText="1"/>
    </xf>
    <xf numFmtId="0" fontId="16"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Border="1"/>
    <xf numFmtId="0" fontId="13" fillId="0" borderId="0" xfId="0" applyFont="1" applyBorder="1" applyAlignment="1">
      <alignment horizontal="center" vertical="center" wrapText="1"/>
    </xf>
    <xf numFmtId="165"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5" fillId="0" borderId="0" xfId="0" applyFont="1" applyBorder="1" applyAlignment="1">
      <alignment horizontal="center" vertical="center" wrapText="1"/>
    </xf>
    <xf numFmtId="1" fontId="15"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165" fontId="15" fillId="0" borderId="3" xfId="0" applyNumberFormat="1" applyFont="1" applyBorder="1" applyAlignment="1">
      <alignment vertical="center" wrapText="1"/>
    </xf>
    <xf numFmtId="165" fontId="15" fillId="0" borderId="0" xfId="0" applyNumberFormat="1" applyFont="1" applyBorder="1" applyAlignment="1">
      <alignment vertical="center" wrapText="1"/>
    </xf>
    <xf numFmtId="0" fontId="13" fillId="0" borderId="0" xfId="0" applyFont="1" applyBorder="1" applyAlignment="1">
      <alignment horizontal="center" vertical="center" wrapText="1"/>
    </xf>
    <xf numFmtId="0" fontId="16" fillId="0" borderId="0" xfId="0" applyFont="1" applyBorder="1" applyAlignment="1">
      <alignment horizontal="right" vertical="center" wrapText="1"/>
    </xf>
    <xf numFmtId="0" fontId="14" fillId="0" borderId="0" xfId="0" applyFont="1" applyBorder="1" applyAlignment="1">
      <alignment horizontal="right" vertical="center" wrapText="1"/>
    </xf>
    <xf numFmtId="166" fontId="15" fillId="0" borderId="0" xfId="1" applyNumberFormat="1" applyFont="1" applyBorder="1" applyAlignment="1">
      <alignment vertical="center" wrapText="1"/>
    </xf>
    <xf numFmtId="0" fontId="15" fillId="0" borderId="0" xfId="0" applyFont="1" applyBorder="1" applyAlignment="1">
      <alignment vertical="center" wrapText="1"/>
    </xf>
    <xf numFmtId="166" fontId="15" fillId="0" borderId="4" xfId="1" applyNumberFormat="1" applyFont="1" applyBorder="1" applyAlignment="1">
      <alignment vertical="center" wrapText="1"/>
    </xf>
    <xf numFmtId="0" fontId="18" fillId="0" borderId="3" xfId="0" applyFont="1" applyBorder="1" applyAlignment="1">
      <alignment vertical="center" wrapText="1"/>
    </xf>
    <xf numFmtId="165" fontId="13" fillId="0" borderId="0" xfId="0" applyNumberFormat="1" applyFont="1" applyBorder="1" applyAlignment="1">
      <alignment horizontal="center" vertical="center" wrapText="1"/>
    </xf>
    <xf numFmtId="166" fontId="15" fillId="0" borderId="1" xfId="1" applyNumberFormat="1" applyFont="1" applyBorder="1" applyAlignment="1">
      <alignment horizontal="left" vertical="center" wrapText="1"/>
    </xf>
    <xf numFmtId="0" fontId="23" fillId="0" borderId="0" xfId="0" applyFont="1"/>
    <xf numFmtId="0" fontId="24" fillId="0" borderId="0" xfId="0" applyFont="1" applyBorder="1" applyAlignment="1">
      <alignment horizontal="center" wrapText="1"/>
    </xf>
    <xf numFmtId="0" fontId="24" fillId="0" borderId="0" xfId="0" applyFont="1" applyAlignment="1">
      <alignment horizontal="center" wrapText="1"/>
    </xf>
    <xf numFmtId="0" fontId="26" fillId="0" borderId="0" xfId="0" applyFont="1" applyBorder="1" applyAlignment="1">
      <alignment horizontal="center" vertical="center" wrapText="1" readingOrder="2"/>
    </xf>
    <xf numFmtId="0" fontId="24" fillId="0" borderId="0" xfId="0" applyFont="1" applyBorder="1" applyAlignment="1">
      <alignment horizontal="center" wrapText="1" readingOrder="2"/>
    </xf>
    <xf numFmtId="0" fontId="24" fillId="0" borderId="0" xfId="0" applyFont="1" applyAlignment="1">
      <alignment horizontal="center" wrapText="1" readingOrder="2"/>
    </xf>
    <xf numFmtId="0" fontId="22" fillId="0" borderId="0" xfId="0" applyFont="1" applyAlignment="1">
      <alignment vertical="center" wrapText="1"/>
    </xf>
    <xf numFmtId="0" fontId="22"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8" fillId="0" borderId="0" xfId="2"/>
    <xf numFmtId="43" fontId="21" fillId="3" borderId="2" xfId="3" applyFont="1" applyFill="1" applyBorder="1" applyAlignment="1">
      <alignment horizontal="right" vertical="center" wrapText="1"/>
    </xf>
    <xf numFmtId="167" fontId="15" fillId="0" borderId="4" xfId="3" applyNumberFormat="1" applyFont="1" applyBorder="1" applyAlignment="1">
      <alignment horizontal="left" vertical="center" wrapText="1"/>
    </xf>
    <xf numFmtId="167" fontId="15" fillId="0" borderId="11" xfId="3" applyNumberFormat="1" applyFont="1" applyBorder="1" applyAlignment="1">
      <alignment horizontal="left" vertical="center" wrapText="1"/>
    </xf>
    <xf numFmtId="0" fontId="28" fillId="0" borderId="0" xfId="2" applyFont="1" applyBorder="1"/>
    <xf numFmtId="0" fontId="28" fillId="0" borderId="3" xfId="2" applyFont="1" applyBorder="1"/>
    <xf numFmtId="0" fontId="8" fillId="0" borderId="3" xfId="2" applyBorder="1"/>
    <xf numFmtId="167" fontId="8" fillId="0" borderId="0" xfId="2" applyNumberFormat="1"/>
    <xf numFmtId="0" fontId="25" fillId="0" borderId="0" xfId="2" applyFont="1" applyFill="1" applyBorder="1" applyAlignment="1">
      <alignment horizontal="right" vertical="center" wrapText="1"/>
    </xf>
    <xf numFmtId="43" fontId="21" fillId="3" borderId="0" xfId="3" applyFont="1" applyFill="1" applyBorder="1" applyAlignment="1">
      <alignment horizontal="center" vertical="center" wrapText="1"/>
    </xf>
    <xf numFmtId="0" fontId="27" fillId="0" borderId="0" xfId="0" applyFont="1" applyAlignment="1">
      <alignment horizontal="right" vertical="center" readingOrder="2"/>
    </xf>
    <xf numFmtId="43" fontId="21" fillId="3" borderId="5" xfId="3" applyFont="1" applyFill="1" applyBorder="1" applyAlignment="1">
      <alignment horizontal="center" vertical="center" wrapText="1"/>
    </xf>
    <xf numFmtId="0" fontId="14" fillId="0" borderId="1" xfId="0" applyFont="1" applyBorder="1" applyAlignment="1">
      <alignment horizontal="right"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9" xfId="0" applyFont="1" applyBorder="1" applyAlignment="1">
      <alignment horizontal="right" vertical="center" wrapText="1" readingOrder="2"/>
    </xf>
    <xf numFmtId="0" fontId="32" fillId="0" borderId="0" xfId="0" applyFont="1" applyAlignment="1">
      <alignment horizontal="right" vertical="center" readingOrder="2"/>
    </xf>
    <xf numFmtId="0" fontId="33" fillId="0" borderId="0" xfId="2" applyFont="1" applyBorder="1"/>
    <xf numFmtId="0" fontId="33" fillId="0" borderId="3" xfId="2" applyFont="1" applyBorder="1"/>
    <xf numFmtId="0" fontId="34" fillId="0" borderId="0" xfId="2" applyFont="1"/>
    <xf numFmtId="0" fontId="35" fillId="0" borderId="0" xfId="2" applyFont="1"/>
    <xf numFmtId="43" fontId="36" fillId="0" borderId="4" xfId="3" applyFont="1" applyFill="1" applyBorder="1" applyAlignment="1">
      <alignment horizontal="right" vertical="center" wrapText="1"/>
    </xf>
    <xf numFmtId="165" fontId="31" fillId="0" borderId="0" xfId="3" applyNumberFormat="1" applyFont="1" applyBorder="1" applyAlignment="1">
      <alignment horizontal="left" vertical="center" wrapText="1"/>
    </xf>
    <xf numFmtId="43" fontId="36" fillId="0" borderId="8" xfId="3" applyFont="1" applyFill="1" applyBorder="1" applyAlignment="1">
      <alignment horizontal="right" vertical="center" wrapText="1"/>
    </xf>
    <xf numFmtId="0" fontId="38" fillId="0" borderId="0" xfId="2" applyFont="1" applyBorder="1"/>
    <xf numFmtId="0" fontId="39" fillId="0" borderId="0" xfId="2" applyFont="1" applyBorder="1" applyAlignment="1">
      <alignment horizontal="center" vertical="center" wrapText="1"/>
    </xf>
    <xf numFmtId="0" fontId="6" fillId="0" borderId="0" xfId="2" applyFont="1"/>
    <xf numFmtId="0" fontId="39" fillId="0" borderId="0" xfId="2" applyFont="1" applyBorder="1" applyAlignment="1">
      <alignment horizontal="right" vertical="center" wrapText="1"/>
    </xf>
    <xf numFmtId="0" fontId="40" fillId="4" borderId="5" xfId="2" applyFont="1" applyFill="1" applyBorder="1" applyAlignment="1">
      <alignment horizontal="center" vertical="center" wrapText="1"/>
    </xf>
    <xf numFmtId="43" fontId="41" fillId="3" borderId="7" xfId="3" applyFont="1" applyFill="1" applyBorder="1" applyAlignment="1">
      <alignment horizontal="right" vertical="center" wrapText="1"/>
    </xf>
    <xf numFmtId="0" fontId="32" fillId="0" borderId="5" xfId="0" applyFont="1" applyBorder="1" applyAlignment="1">
      <alignment vertical="center" readingOrder="2"/>
    </xf>
    <xf numFmtId="0" fontId="37" fillId="0" borderId="5" xfId="0" applyFont="1" applyBorder="1" applyAlignment="1">
      <alignment vertical="center" readingOrder="2"/>
    </xf>
    <xf numFmtId="0" fontId="37" fillId="0" borderId="5" xfId="0" applyFont="1" applyBorder="1" applyAlignment="1">
      <alignment horizontal="right" vertical="center" readingOrder="2"/>
    </xf>
    <xf numFmtId="0" fontId="32" fillId="0" borderId="0" xfId="0" applyFont="1" applyAlignment="1">
      <alignment horizontal="right" vertical="center" wrapText="1" readingOrder="2"/>
    </xf>
    <xf numFmtId="0" fontId="17" fillId="0" borderId="0" xfId="0" applyFont="1" applyAlignment="1">
      <alignment horizontal="right"/>
    </xf>
    <xf numFmtId="0" fontId="17" fillId="0" borderId="0" xfId="0" applyFont="1" applyAlignment="1">
      <alignment vertical="center" wrapText="1" readingOrder="2"/>
    </xf>
    <xf numFmtId="1" fontId="13" fillId="0" borderId="0" xfId="0" applyNumberFormat="1" applyFont="1" applyAlignment="1">
      <alignment horizontal="left" readingOrder="1"/>
    </xf>
    <xf numFmtId="1" fontId="13" fillId="0" borderId="0" xfId="0" applyNumberFormat="1" applyFont="1" applyAlignment="1">
      <alignment horizontal="center" vertical="center" readingOrder="1"/>
    </xf>
    <xf numFmtId="0" fontId="8" fillId="0" borderId="0" xfId="2" applyBorder="1"/>
    <xf numFmtId="0" fontId="20" fillId="2" borderId="10" xfId="0" applyFont="1" applyFill="1" applyBorder="1" applyAlignment="1">
      <alignment vertical="center" wrapText="1"/>
    </xf>
    <xf numFmtId="0" fontId="20" fillId="2" borderId="10" xfId="0" applyFont="1" applyFill="1" applyBorder="1" applyAlignment="1">
      <alignment horizontal="right" wrapText="1"/>
    </xf>
    <xf numFmtId="0" fontId="42" fillId="0" borderId="0" xfId="2" applyFont="1"/>
    <xf numFmtId="0" fontId="16" fillId="0" borderId="0" xfId="2" applyFont="1" applyFill="1" applyBorder="1" applyAlignment="1">
      <alignment horizontal="right" vertical="center" wrapText="1"/>
    </xf>
    <xf numFmtId="0" fontId="42" fillId="0" borderId="0" xfId="2" applyFont="1" applyBorder="1"/>
    <xf numFmtId="0" fontId="16" fillId="0" borderId="3" xfId="2" applyFont="1" applyBorder="1" applyAlignment="1">
      <alignment vertical="center" wrapText="1"/>
    </xf>
    <xf numFmtId="0" fontId="16" fillId="0" borderId="3" xfId="2" applyFont="1" applyBorder="1" applyAlignment="1">
      <alignment horizontal="right" vertical="center" wrapText="1"/>
    </xf>
    <xf numFmtId="0" fontId="43" fillId="0" borderId="3" xfId="2" applyFont="1" applyBorder="1"/>
    <xf numFmtId="167" fontId="14" fillId="0" borderId="3" xfId="3" applyNumberFormat="1" applyFont="1" applyFill="1" applyBorder="1" applyAlignment="1">
      <alignment horizontal="right" vertical="center" wrapText="1"/>
    </xf>
    <xf numFmtId="167" fontId="42" fillId="0" borderId="0" xfId="2" applyNumberFormat="1" applyFont="1"/>
    <xf numFmtId="43" fontId="14" fillId="6" borderId="8" xfId="3" applyFont="1" applyFill="1" applyBorder="1" applyAlignment="1">
      <alignment horizontal="right" vertical="center" wrapText="1"/>
    </xf>
    <xf numFmtId="0" fontId="13" fillId="0" borderId="8" xfId="2" applyFont="1" applyBorder="1" applyAlignment="1">
      <alignment horizontal="right" vertical="center" wrapText="1"/>
    </xf>
    <xf numFmtId="0" fontId="42" fillId="0" borderId="3" xfId="2" applyFont="1" applyBorder="1"/>
    <xf numFmtId="43" fontId="14" fillId="6" borderId="11" xfId="3" applyFont="1" applyFill="1" applyBorder="1" applyAlignment="1">
      <alignment horizontal="right" vertical="center" wrapText="1"/>
    </xf>
    <xf numFmtId="167" fontId="15" fillId="6" borderId="11" xfId="3" applyNumberFormat="1" applyFont="1" applyFill="1" applyBorder="1" applyAlignment="1">
      <alignment horizontal="left" vertical="center" wrapText="1"/>
    </xf>
    <xf numFmtId="165" fontId="15" fillId="6" borderId="11" xfId="3" applyNumberFormat="1" applyFont="1" applyFill="1" applyBorder="1" applyAlignment="1">
      <alignment horizontal="left" vertical="center" wrapText="1"/>
    </xf>
    <xf numFmtId="166" fontId="15" fillId="6" borderId="11" xfId="3" applyNumberFormat="1" applyFont="1" applyFill="1" applyBorder="1" applyAlignment="1">
      <alignment horizontal="left" vertical="center" wrapText="1"/>
    </xf>
    <xf numFmtId="2" fontId="16" fillId="6" borderId="2" xfId="3" applyNumberFormat="1" applyFont="1" applyFill="1" applyBorder="1" applyAlignment="1">
      <alignment horizontal="right" vertical="center" wrapText="1"/>
    </xf>
    <xf numFmtId="0" fontId="15" fillId="6" borderId="11" xfId="3" applyNumberFormat="1" applyFont="1" applyFill="1" applyBorder="1" applyAlignment="1">
      <alignment horizontal="left" vertical="center" wrapText="1"/>
    </xf>
    <xf numFmtId="0" fontId="13" fillId="0" borderId="0" xfId="2" applyFont="1" applyBorder="1" applyAlignment="1">
      <alignment horizontal="right" vertical="center" wrapText="1"/>
    </xf>
    <xf numFmtId="0" fontId="16" fillId="0" borderId="7" xfId="2" applyFont="1" applyFill="1" applyBorder="1" applyAlignment="1">
      <alignment horizontal="right" vertical="top" wrapText="1"/>
    </xf>
    <xf numFmtId="1" fontId="15" fillId="6" borderId="11" xfId="3" applyNumberFormat="1" applyFont="1" applyFill="1" applyBorder="1" applyAlignment="1">
      <alignment horizontal="left" vertical="center" wrapText="1"/>
    </xf>
    <xf numFmtId="0" fontId="19" fillId="6" borderId="2" xfId="1" applyNumberFormat="1" applyFont="1" applyFill="1" applyBorder="1" applyAlignment="1">
      <alignment horizontal="right" vertical="center" wrapText="1"/>
    </xf>
    <xf numFmtId="0" fontId="17" fillId="0" borderId="0" xfId="0" applyFont="1"/>
    <xf numFmtId="2" fontId="16" fillId="0" borderId="0" xfId="0" quotePrefix="1" applyNumberFormat="1" applyFont="1" applyAlignment="1">
      <alignment horizontal="right" vertical="center" wrapText="1" readingOrder="2"/>
    </xf>
    <xf numFmtId="2" fontId="20" fillId="5" borderId="7" xfId="2" applyNumberFormat="1" applyFont="1" applyFill="1" applyBorder="1" applyAlignment="1">
      <alignment horizontal="center" vertical="center" wrapText="1"/>
    </xf>
    <xf numFmtId="0" fontId="20" fillId="5" borderId="5" xfId="2" applyFont="1" applyFill="1" applyBorder="1" applyAlignment="1">
      <alignment vertical="center" wrapText="1"/>
    </xf>
    <xf numFmtId="0" fontId="14" fillId="5" borderId="5" xfId="0" applyFont="1" applyFill="1" applyBorder="1" applyAlignment="1">
      <alignment horizontal="center" vertical="center" wrapText="1"/>
    </xf>
    <xf numFmtId="0" fontId="16" fillId="5" borderId="7" xfId="0" applyNumberFormat="1" applyFont="1" applyFill="1" applyBorder="1" applyAlignment="1">
      <alignment horizontal="center" vertical="center" wrapText="1"/>
    </xf>
    <xf numFmtId="0" fontId="15" fillId="0" borderId="1" xfId="0" applyFont="1" applyBorder="1" applyAlignment="1">
      <alignment vertical="center" wrapText="1"/>
    </xf>
    <xf numFmtId="0" fontId="15" fillId="0" borderId="3" xfId="0" applyFont="1" applyBorder="1" applyAlignment="1">
      <alignment vertical="center" wrapText="1"/>
    </xf>
    <xf numFmtId="165" fontId="15" fillId="0" borderId="1" xfId="0" applyNumberFormat="1" applyFont="1" applyBorder="1" applyAlignment="1">
      <alignment vertical="center" wrapText="1"/>
    </xf>
    <xf numFmtId="0" fontId="15" fillId="0" borderId="4" xfId="0" applyFont="1" applyBorder="1" applyAlignment="1">
      <alignment vertical="center" wrapText="1"/>
    </xf>
    <xf numFmtId="165" fontId="15" fillId="0" borderId="4" xfId="0" applyNumberFormat="1" applyFont="1" applyBorder="1" applyAlignment="1">
      <alignment vertical="center" wrapText="1"/>
    </xf>
    <xf numFmtId="0" fontId="15" fillId="0" borderId="4" xfId="0" applyFont="1" applyBorder="1" applyAlignment="1">
      <alignment vertical="center" wrapText="1" readingOrder="2"/>
    </xf>
    <xf numFmtId="1" fontId="15" fillId="0" borderId="4" xfId="0" applyNumberFormat="1" applyFont="1" applyBorder="1" applyAlignment="1">
      <alignment vertical="center" wrapText="1"/>
    </xf>
    <xf numFmtId="0" fontId="15" fillId="0" borderId="9" xfId="0" applyFont="1" applyBorder="1" applyAlignment="1">
      <alignment vertical="center" wrapText="1"/>
    </xf>
    <xf numFmtId="0" fontId="15" fillId="0" borderId="2" xfId="0" applyFont="1" applyBorder="1" applyAlignment="1">
      <alignment vertical="center" wrapText="1"/>
    </xf>
    <xf numFmtId="165" fontId="15" fillId="0" borderId="2" xfId="0" applyNumberFormat="1" applyFont="1" applyBorder="1" applyAlignment="1">
      <alignment vertical="center" wrapText="1"/>
    </xf>
    <xf numFmtId="165" fontId="15" fillId="0" borderId="9" xfId="0" applyNumberFormat="1" applyFont="1" applyBorder="1" applyAlignment="1">
      <alignment vertical="center" wrapText="1"/>
    </xf>
    <xf numFmtId="165" fontId="15" fillId="0" borderId="6" xfId="0" applyNumberFormat="1" applyFont="1" applyBorder="1" applyAlignment="1">
      <alignment vertical="center" wrapText="1"/>
    </xf>
    <xf numFmtId="169" fontId="15" fillId="0" borderId="4" xfId="1" applyNumberFormat="1" applyFont="1" applyBorder="1" applyAlignment="1">
      <alignment horizontal="left" vertical="center" wrapText="1"/>
    </xf>
    <xf numFmtId="166" fontId="15" fillId="0" borderId="1" xfId="1" applyNumberFormat="1" applyFont="1" applyBorder="1" applyAlignment="1">
      <alignment vertical="center" wrapText="1"/>
    </xf>
    <xf numFmtId="166" fontId="15" fillId="0" borderId="2" xfId="1" applyNumberFormat="1" applyFont="1" applyBorder="1" applyAlignment="1">
      <alignment vertical="center" wrapText="1"/>
    </xf>
    <xf numFmtId="0" fontId="14" fillId="6" borderId="8" xfId="0" applyFont="1" applyFill="1" applyBorder="1" applyAlignment="1">
      <alignment horizontal="right" vertical="center" wrapText="1"/>
    </xf>
    <xf numFmtId="0" fontId="15" fillId="6" borderId="8" xfId="0" applyFont="1" applyFill="1" applyBorder="1" applyAlignment="1">
      <alignment vertical="center" wrapText="1"/>
    </xf>
    <xf numFmtId="1" fontId="15" fillId="6" borderId="8" xfId="0" applyNumberFormat="1" applyFont="1" applyFill="1" applyBorder="1" applyAlignment="1">
      <alignment vertical="center" wrapText="1"/>
    </xf>
    <xf numFmtId="165" fontId="15" fillId="6" borderId="8" xfId="0" applyNumberFormat="1" applyFont="1" applyFill="1" applyBorder="1" applyAlignment="1">
      <alignment vertical="center" wrapText="1"/>
    </xf>
    <xf numFmtId="0" fontId="14" fillId="0" borderId="12" xfId="0" applyFont="1" applyBorder="1" applyAlignment="1">
      <alignment horizontal="right" vertical="center" wrapText="1"/>
    </xf>
    <xf numFmtId="0" fontId="15" fillId="0" borderId="12" xfId="0" applyFont="1" applyBorder="1" applyAlignment="1">
      <alignment vertical="center" wrapText="1"/>
    </xf>
    <xf numFmtId="1" fontId="15" fillId="0" borderId="12" xfId="0" applyNumberFormat="1" applyFont="1" applyBorder="1" applyAlignment="1">
      <alignment vertical="center" wrapText="1"/>
    </xf>
    <xf numFmtId="165" fontId="15" fillId="0" borderId="12" xfId="0" applyNumberFormat="1" applyFont="1" applyBorder="1" applyAlignment="1">
      <alignment vertical="center" wrapText="1"/>
    </xf>
    <xf numFmtId="166" fontId="15" fillId="6" borderId="8" xfId="1" applyNumberFormat="1" applyFont="1" applyFill="1" applyBorder="1" applyAlignment="1">
      <alignment horizontal="left" vertical="center" wrapText="1"/>
    </xf>
    <xf numFmtId="169" fontId="15" fillId="0" borderId="1" xfId="1" applyNumberFormat="1" applyFont="1" applyBorder="1" applyAlignment="1">
      <alignment horizontal="left" vertical="center" wrapText="1"/>
    </xf>
    <xf numFmtId="169" fontId="15" fillId="6" borderId="8" xfId="1" applyNumberFormat="1" applyFont="1" applyFill="1" applyBorder="1" applyAlignment="1">
      <alignment horizontal="left" vertical="center" wrapText="1"/>
    </xf>
    <xf numFmtId="166" fontId="15" fillId="6" borderId="8" xfId="1" applyNumberFormat="1" applyFont="1" applyFill="1" applyBorder="1" applyAlignment="1">
      <alignment vertical="center" wrapText="1"/>
    </xf>
    <xf numFmtId="166" fontId="15" fillId="0" borderId="12" xfId="1" applyNumberFormat="1" applyFont="1" applyBorder="1" applyAlignment="1">
      <alignment vertical="center" wrapText="1"/>
    </xf>
    <xf numFmtId="0" fontId="46" fillId="0" borderId="0" xfId="2" applyFont="1"/>
    <xf numFmtId="0" fontId="16" fillId="0" borderId="0" xfId="0" applyFont="1" applyBorder="1" applyAlignment="1">
      <alignment horizontal="right" vertical="center"/>
    </xf>
    <xf numFmtId="0" fontId="16" fillId="5" borderId="7" xfId="0" applyNumberFormat="1" applyFont="1" applyFill="1" applyBorder="1" applyAlignment="1">
      <alignment horizontal="right" vertical="center" wrapText="1"/>
    </xf>
    <xf numFmtId="0" fontId="32" fillId="0" borderId="0" xfId="0" applyFont="1" applyAlignment="1">
      <alignment horizontal="right" vertical="center" readingOrder="2"/>
    </xf>
    <xf numFmtId="0" fontId="37" fillId="0" borderId="0" xfId="0" applyFont="1" applyAlignment="1">
      <alignment horizontal="right" vertical="center" readingOrder="2"/>
    </xf>
    <xf numFmtId="0" fontId="37" fillId="0" borderId="0" xfId="0" applyFont="1" applyBorder="1" applyAlignment="1">
      <alignment horizontal="right" vertical="center" readingOrder="2"/>
    </xf>
    <xf numFmtId="0" fontId="32" fillId="0" borderId="0" xfId="0" applyFont="1" applyBorder="1" applyAlignment="1">
      <alignment vertical="center" readingOrder="2"/>
    </xf>
    <xf numFmtId="3" fontId="15" fillId="6" borderId="11" xfId="3" applyNumberFormat="1" applyFont="1" applyFill="1" applyBorder="1" applyAlignment="1">
      <alignment horizontal="left" vertical="center" wrapText="1"/>
    </xf>
    <xf numFmtId="0" fontId="47" fillId="0" borderId="3" xfId="2" applyFont="1" applyBorder="1" applyAlignment="1">
      <alignment vertical="center" wrapText="1"/>
    </xf>
    <xf numFmtId="169" fontId="15" fillId="0" borderId="2" xfId="1" applyNumberFormat="1" applyFont="1" applyFill="1" applyBorder="1" applyAlignment="1">
      <alignment horizontal="left" vertical="center" wrapText="1"/>
    </xf>
    <xf numFmtId="0" fontId="15" fillId="0" borderId="12" xfId="0" applyFont="1" applyFill="1" applyBorder="1" applyAlignment="1">
      <alignment vertical="center" wrapText="1"/>
    </xf>
    <xf numFmtId="1" fontId="13" fillId="0" borderId="0" xfId="0" applyNumberFormat="1" applyFont="1" applyBorder="1" applyAlignment="1">
      <alignment horizontal="right" vertical="center" wrapText="1" readingOrder="1"/>
    </xf>
    <xf numFmtId="165" fontId="15" fillId="0" borderId="12" xfId="0" applyNumberFormat="1" applyFont="1" applyFill="1" applyBorder="1" applyAlignment="1">
      <alignment vertical="center" wrapText="1"/>
    </xf>
    <xf numFmtId="167" fontId="15" fillId="7" borderId="4" xfId="3" applyNumberFormat="1" applyFont="1" applyFill="1" applyBorder="1" applyAlignment="1">
      <alignment horizontal="left" vertical="center" wrapText="1"/>
    </xf>
    <xf numFmtId="0" fontId="8" fillId="7" borderId="0" xfId="2" applyFill="1"/>
    <xf numFmtId="0" fontId="31" fillId="7" borderId="4" xfId="3" applyNumberFormat="1" applyFont="1" applyFill="1" applyBorder="1" applyAlignment="1">
      <alignment horizontal="left" vertical="center" wrapText="1"/>
    </xf>
    <xf numFmtId="165" fontId="8" fillId="7" borderId="0" xfId="2" applyNumberFormat="1" applyFill="1"/>
    <xf numFmtId="167" fontId="15" fillId="8" borderId="4" xfId="3" applyNumberFormat="1" applyFont="1" applyFill="1" applyBorder="1" applyAlignment="1">
      <alignment horizontal="left" vertical="center" wrapText="1"/>
    </xf>
    <xf numFmtId="0" fontId="42" fillId="8" borderId="0" xfId="2" applyFont="1" applyFill="1"/>
    <xf numFmtId="0" fontId="8" fillId="8" borderId="0" xfId="2" applyFill="1"/>
    <xf numFmtId="1" fontId="15" fillId="0" borderId="4" xfId="3" applyNumberFormat="1" applyFont="1" applyFill="1" applyBorder="1" applyAlignment="1">
      <alignment vertical="center" wrapText="1"/>
    </xf>
    <xf numFmtId="1" fontId="15" fillId="7" borderId="4" xfId="3" applyNumberFormat="1" applyFont="1" applyFill="1" applyBorder="1" applyAlignment="1">
      <alignment horizontal="left" vertical="center" wrapText="1"/>
    </xf>
    <xf numFmtId="169" fontId="15" fillId="6" borderId="11" xfId="3" applyNumberFormat="1" applyFont="1" applyFill="1" applyBorder="1" applyAlignment="1">
      <alignment horizontal="left" vertical="center" wrapText="1"/>
    </xf>
    <xf numFmtId="166" fontId="8" fillId="0" borderId="0" xfId="2" applyNumberFormat="1"/>
    <xf numFmtId="43" fontId="14" fillId="0" borderId="1" xfId="3" applyFont="1" applyFill="1" applyBorder="1" applyAlignment="1">
      <alignment horizontal="right" vertical="center" wrapText="1"/>
    </xf>
    <xf numFmtId="0" fontId="15" fillId="0" borderId="4" xfId="3" applyNumberFormat="1" applyFont="1" applyFill="1" applyBorder="1" applyAlignment="1">
      <alignment horizontal="left" vertical="center" wrapText="1"/>
    </xf>
    <xf numFmtId="167" fontId="14" fillId="0" borderId="0" xfId="3" applyNumberFormat="1" applyFont="1" applyFill="1" applyBorder="1" applyAlignment="1">
      <alignment horizontal="right" vertical="center" wrapText="1"/>
    </xf>
    <xf numFmtId="166" fontId="15" fillId="0" borderId="4" xfId="3" applyNumberFormat="1" applyFont="1" applyFill="1" applyBorder="1" applyAlignment="1">
      <alignment horizontal="left" vertical="center" wrapText="1"/>
    </xf>
    <xf numFmtId="165" fontId="15" fillId="0" borderId="4" xfId="3" applyNumberFormat="1" applyFont="1" applyFill="1" applyBorder="1" applyAlignment="1">
      <alignment horizontal="left" vertical="center" wrapText="1"/>
    </xf>
    <xf numFmtId="167" fontId="15" fillId="0" borderId="4" xfId="3" applyNumberFormat="1" applyFont="1" applyFill="1" applyBorder="1" applyAlignment="1">
      <alignment horizontal="left" vertical="center" wrapText="1"/>
    </xf>
    <xf numFmtId="43" fontId="14" fillId="0" borderId="4" xfId="3" applyFont="1" applyFill="1" applyBorder="1" applyAlignment="1">
      <alignment horizontal="right" vertical="center" wrapText="1"/>
    </xf>
    <xf numFmtId="0" fontId="15" fillId="0" borderId="6" xfId="3" applyNumberFormat="1" applyFont="1" applyFill="1" applyBorder="1" applyAlignment="1">
      <alignment horizontal="left" vertical="center" wrapText="1"/>
    </xf>
    <xf numFmtId="0" fontId="15" fillId="0" borderId="4" xfId="3" applyNumberFormat="1" applyFont="1" applyFill="1" applyBorder="1" applyAlignment="1">
      <alignment vertical="center" wrapText="1"/>
    </xf>
    <xf numFmtId="167" fontId="14" fillId="0" borderId="0" xfId="3" applyNumberFormat="1" applyFont="1" applyFill="1" applyBorder="1" applyAlignment="1">
      <alignment vertical="center" wrapText="1"/>
    </xf>
    <xf numFmtId="43" fontId="14" fillId="0" borderId="9" xfId="3" applyFont="1" applyFill="1" applyBorder="1" applyAlignment="1">
      <alignment horizontal="right" vertical="center" wrapText="1"/>
    </xf>
    <xf numFmtId="43" fontId="14" fillId="0" borderId="9" xfId="3" quotePrefix="1" applyFont="1" applyFill="1" applyBorder="1" applyAlignment="1">
      <alignment horizontal="right" vertical="center" wrapText="1"/>
    </xf>
    <xf numFmtId="0" fontId="15" fillId="0" borderId="9" xfId="3" applyNumberFormat="1" applyFont="1" applyFill="1" applyBorder="1" applyAlignment="1">
      <alignment horizontal="left" vertical="center" wrapText="1"/>
    </xf>
    <xf numFmtId="167" fontId="15" fillId="0" borderId="9" xfId="3" applyNumberFormat="1" applyFont="1" applyFill="1" applyBorder="1" applyAlignment="1">
      <alignment horizontal="left" vertical="center" wrapText="1"/>
    </xf>
    <xf numFmtId="0" fontId="15" fillId="0" borderId="0" xfId="3" applyNumberFormat="1" applyFont="1" applyFill="1" applyBorder="1" applyAlignment="1">
      <alignment horizontal="left" vertical="center" wrapText="1"/>
    </xf>
    <xf numFmtId="166" fontId="15" fillId="0" borderId="9" xfId="3" applyNumberFormat="1" applyFont="1" applyFill="1" applyBorder="1" applyAlignment="1">
      <alignment horizontal="left" vertical="center" wrapText="1"/>
    </xf>
    <xf numFmtId="166" fontId="15" fillId="0" borderId="6" xfId="3" applyNumberFormat="1" applyFont="1" applyFill="1" applyBorder="1" applyAlignment="1">
      <alignment horizontal="left" vertical="center" wrapText="1"/>
    </xf>
    <xf numFmtId="0" fontId="15" fillId="0" borderId="6" xfId="3" applyNumberFormat="1" applyFont="1" applyFill="1" applyBorder="1" applyAlignment="1">
      <alignment vertical="center" wrapText="1"/>
    </xf>
    <xf numFmtId="166" fontId="15" fillId="0" borderId="0" xfId="3" applyNumberFormat="1" applyFont="1" applyFill="1" applyBorder="1" applyAlignment="1">
      <alignment horizontal="left" vertical="center" wrapText="1"/>
    </xf>
    <xf numFmtId="165" fontId="15" fillId="0" borderId="9" xfId="3" applyNumberFormat="1" applyFont="1" applyFill="1" applyBorder="1" applyAlignment="1">
      <alignment horizontal="left" vertical="center" wrapText="1"/>
    </xf>
    <xf numFmtId="0" fontId="31" fillId="0" borderId="0" xfId="3" applyNumberFormat="1" applyFont="1" applyFill="1" applyBorder="1" applyAlignment="1">
      <alignment horizontal="left" vertical="center" wrapText="1"/>
    </xf>
    <xf numFmtId="165" fontId="31" fillId="0" borderId="0" xfId="3" applyNumberFormat="1" applyFont="1" applyFill="1" applyBorder="1" applyAlignment="1">
      <alignment horizontal="left" vertical="center" wrapText="1"/>
    </xf>
    <xf numFmtId="166" fontId="31" fillId="0" borderId="0" xfId="3" applyNumberFormat="1" applyFont="1" applyFill="1" applyBorder="1" applyAlignment="1">
      <alignment horizontal="left" vertical="center" wrapText="1"/>
    </xf>
    <xf numFmtId="43" fontId="36" fillId="0" borderId="1" xfId="3" applyFont="1" applyFill="1" applyBorder="1" applyAlignment="1">
      <alignment horizontal="right" vertical="center" wrapText="1"/>
    </xf>
    <xf numFmtId="0" fontId="35" fillId="0" borderId="0" xfId="2" applyFont="1" applyFill="1"/>
    <xf numFmtId="166" fontId="31" fillId="0" borderId="0" xfId="3" applyNumberFormat="1" applyFont="1" applyFill="1" applyBorder="1" applyAlignment="1">
      <alignment horizontal="right" vertical="center" wrapText="1"/>
    </xf>
    <xf numFmtId="43" fontId="36" fillId="0" borderId="9" xfId="3" applyFont="1" applyFill="1" applyBorder="1" applyAlignment="1">
      <alignment horizontal="right" vertical="center" wrapText="1"/>
    </xf>
    <xf numFmtId="43" fontId="36" fillId="0" borderId="2" xfId="3" applyFont="1" applyFill="1" applyBorder="1" applyAlignment="1">
      <alignment horizontal="right" vertical="center" wrapText="1"/>
    </xf>
    <xf numFmtId="165" fontId="8" fillId="0" borderId="0" xfId="2" applyNumberFormat="1" applyFill="1"/>
    <xf numFmtId="0" fontId="8" fillId="0" borderId="0" xfId="2" applyFill="1"/>
    <xf numFmtId="164" fontId="8" fillId="0" borderId="0" xfId="2" applyNumberFormat="1" applyFill="1"/>
    <xf numFmtId="1" fontId="15" fillId="0" borderId="4" xfId="3" applyNumberFormat="1" applyFont="1" applyFill="1" applyBorder="1" applyAlignment="1">
      <alignment horizontal="left" vertical="center" wrapText="1"/>
    </xf>
    <xf numFmtId="43" fontId="14" fillId="0" borderId="2" xfId="3" applyFont="1" applyFill="1" applyBorder="1" applyAlignment="1">
      <alignment horizontal="right" vertical="center" wrapText="1"/>
    </xf>
    <xf numFmtId="0" fontId="8" fillId="9" borderId="0" xfId="2" applyFill="1"/>
    <xf numFmtId="165" fontId="15" fillId="0" borderId="4" xfId="3" applyNumberFormat="1" applyFont="1" applyFill="1" applyBorder="1" applyAlignment="1">
      <alignment vertical="center" wrapText="1"/>
    </xf>
    <xf numFmtId="3" fontId="15" fillId="0" borderId="4" xfId="3" applyNumberFormat="1" applyFont="1" applyFill="1" applyBorder="1" applyAlignment="1">
      <alignment horizontal="left" vertical="center" wrapText="1"/>
    </xf>
    <xf numFmtId="3" fontId="15" fillId="0" borderId="9" xfId="3" applyNumberFormat="1" applyFont="1" applyFill="1" applyBorder="1" applyAlignment="1">
      <alignment horizontal="left" vertical="center" wrapText="1"/>
    </xf>
    <xf numFmtId="0" fontId="13" fillId="0"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Border="1" applyAlignment="1">
      <alignment horizontal="center" vertical="center" wrapText="1"/>
    </xf>
    <xf numFmtId="0" fontId="23" fillId="0" borderId="0" xfId="0" applyFont="1" applyFill="1"/>
    <xf numFmtId="0" fontId="24" fillId="0" borderId="0" xfId="0" applyFont="1" applyFill="1" applyBorder="1" applyAlignment="1">
      <alignment horizontal="center" wrapText="1"/>
    </xf>
    <xf numFmtId="0" fontId="24" fillId="0" borderId="0" xfId="0" applyFont="1" applyFill="1" applyAlignment="1">
      <alignment horizontal="center" wrapText="1"/>
    </xf>
    <xf numFmtId="0" fontId="5" fillId="0" borderId="0" xfId="2" applyFont="1"/>
    <xf numFmtId="0" fontId="32" fillId="0" borderId="0" xfId="0" applyFont="1" applyBorder="1" applyAlignment="1">
      <alignment horizontal="right" vertical="center" readingOrder="2"/>
    </xf>
    <xf numFmtId="0" fontId="4" fillId="0" borderId="0" xfId="2" applyFont="1"/>
    <xf numFmtId="0" fontId="13" fillId="0" borderId="0" xfId="0" applyFont="1" applyAlignment="1">
      <alignment horizontal="center" vertical="center" wrapText="1"/>
    </xf>
    <xf numFmtId="0" fontId="16" fillId="0" borderId="0" xfId="0" applyFont="1" applyBorder="1" applyAlignment="1">
      <alignment horizontal="right" vertical="center" wrapText="1"/>
    </xf>
    <xf numFmtId="0" fontId="13" fillId="0" borderId="0" xfId="0" applyFont="1" applyBorder="1" applyAlignment="1">
      <alignment horizontal="center" vertical="center" wrapText="1"/>
    </xf>
    <xf numFmtId="0" fontId="3" fillId="0" borderId="0" xfId="2" applyFont="1"/>
    <xf numFmtId="167" fontId="36" fillId="3" borderId="0" xfId="1" applyNumberFormat="1" applyFont="1" applyFill="1" applyBorder="1" applyAlignment="1">
      <alignment horizontal="center" vertical="center" wrapText="1"/>
    </xf>
    <xf numFmtId="167" fontId="48" fillId="4" borderId="0" xfId="1" applyNumberFormat="1" applyFont="1" applyFill="1" applyBorder="1" applyAlignment="1">
      <alignment horizontal="center" vertical="center" wrapText="1"/>
    </xf>
    <xf numFmtId="167" fontId="36" fillId="3" borderId="7" xfId="1" applyNumberFormat="1" applyFont="1" applyFill="1" applyBorder="1" applyAlignment="1">
      <alignment horizontal="center" vertical="center" wrapText="1"/>
    </xf>
    <xf numFmtId="167" fontId="48" fillId="4" borderId="7" xfId="1" applyNumberFormat="1" applyFont="1" applyFill="1" applyBorder="1" applyAlignment="1">
      <alignment horizontal="center" vertical="center" wrapText="1"/>
    </xf>
    <xf numFmtId="167" fontId="31" fillId="7" borderId="4" xfId="1" applyNumberFormat="1" applyFont="1" applyFill="1" applyBorder="1" applyAlignment="1">
      <alignment horizontal="center" vertical="center" wrapText="1"/>
    </xf>
    <xf numFmtId="167" fontId="49" fillId="7" borderId="0" xfId="1" applyNumberFormat="1" applyFont="1" applyFill="1" applyAlignment="1">
      <alignment horizontal="center" vertical="center"/>
    </xf>
    <xf numFmtId="167" fontId="31" fillId="8" borderId="4" xfId="1" applyNumberFormat="1" applyFont="1" applyFill="1" applyBorder="1" applyAlignment="1">
      <alignment horizontal="center" vertical="center" wrapText="1"/>
    </xf>
    <xf numFmtId="167" fontId="31" fillId="8" borderId="0" xfId="1" applyNumberFormat="1" applyFont="1" applyFill="1" applyAlignment="1">
      <alignment horizontal="center" vertical="center"/>
    </xf>
    <xf numFmtId="167" fontId="31" fillId="0" borderId="4" xfId="1" applyNumberFormat="1" applyFont="1" applyBorder="1" applyAlignment="1">
      <alignment horizontal="center" vertical="center" wrapText="1"/>
    </xf>
    <xf numFmtId="167" fontId="49" fillId="0" borderId="0" xfId="1" applyNumberFormat="1" applyFont="1" applyAlignment="1">
      <alignment horizontal="center" vertical="center"/>
    </xf>
    <xf numFmtId="167" fontId="31" fillId="7" borderId="0" xfId="1" applyNumberFormat="1" applyFont="1" applyFill="1" applyBorder="1" applyAlignment="1">
      <alignment horizontal="center" vertical="center" wrapText="1"/>
    </xf>
    <xf numFmtId="167" fontId="31" fillId="7" borderId="9" xfId="1" applyNumberFormat="1" applyFont="1" applyFill="1" applyBorder="1" applyAlignment="1">
      <alignment horizontal="center" vertical="center" wrapText="1"/>
    </xf>
    <xf numFmtId="167" fontId="31" fillId="0" borderId="11" xfId="1" applyNumberFormat="1" applyFont="1" applyBorder="1" applyAlignment="1">
      <alignment horizontal="center" vertical="center" wrapText="1"/>
    </xf>
    <xf numFmtId="0" fontId="13" fillId="0" borderId="0" xfId="0" applyFont="1" applyBorder="1" applyAlignment="1">
      <alignment horizontal="center" vertical="center" wrapText="1"/>
    </xf>
    <xf numFmtId="0" fontId="16" fillId="6" borderId="2" xfId="1" applyNumberFormat="1" applyFont="1" applyFill="1" applyBorder="1" applyAlignment="1">
      <alignment horizontal="right" vertical="center" wrapText="1"/>
    </xf>
    <xf numFmtId="165" fontId="15" fillId="0" borderId="4" xfId="0" applyNumberFormat="1" applyFont="1" applyBorder="1" applyAlignment="1">
      <alignment vertical="center" wrapText="1" readingOrder="2"/>
    </xf>
    <xf numFmtId="0" fontId="16" fillId="0" borderId="0" xfId="0" applyFont="1" applyBorder="1" applyAlignment="1">
      <alignment horizontal="right" vertical="center" wrapText="1"/>
    </xf>
    <xf numFmtId="0" fontId="13" fillId="0" borderId="0" xfId="0" applyFont="1" applyBorder="1" applyAlignment="1">
      <alignment horizontal="center" vertical="center" wrapText="1"/>
    </xf>
    <xf numFmtId="0" fontId="13" fillId="0" borderId="0" xfId="0" applyFont="1" applyFill="1" applyBorder="1" applyAlignment="1">
      <alignment horizontal="right" vertical="center" wrapText="1"/>
    </xf>
    <xf numFmtId="165" fontId="0" fillId="0" borderId="0" xfId="0" applyNumberFormat="1"/>
    <xf numFmtId="43" fontId="16" fillId="0" borderId="0" xfId="1" quotePrefix="1" applyFont="1" applyFill="1" applyBorder="1" applyAlignment="1">
      <alignment vertical="center" wrapText="1" readingOrder="2"/>
    </xf>
    <xf numFmtId="43" fontId="16" fillId="0" borderId="0" xfId="1" applyFont="1" applyFill="1" applyBorder="1" applyAlignment="1">
      <alignment vertical="center" wrapText="1" readingOrder="2"/>
    </xf>
    <xf numFmtId="167" fontId="49" fillId="0" borderId="0" xfId="1" applyNumberFormat="1" applyFont="1" applyAlignment="1">
      <alignment horizontal="center" vertical="center"/>
    </xf>
    <xf numFmtId="0" fontId="32" fillId="0" borderId="0" xfId="0" applyFont="1" applyAlignment="1">
      <alignment horizontal="right" vertical="center" readingOrder="2"/>
    </xf>
    <xf numFmtId="0" fontId="16" fillId="0" borderId="0" xfId="2" applyFont="1" applyFill="1" applyBorder="1" applyAlignment="1">
      <alignment horizontal="right" vertical="center" wrapText="1"/>
    </xf>
    <xf numFmtId="0" fontId="8" fillId="0" borderId="0" xfId="2" applyAlignment="1">
      <alignment horizontal="center"/>
    </xf>
    <xf numFmtId="0" fontId="2" fillId="0" borderId="0" xfId="2" applyFont="1"/>
    <xf numFmtId="0" fontId="8" fillId="0" borderId="0" xfId="2" applyAlignment="1">
      <alignment vertical="center"/>
    </xf>
    <xf numFmtId="0" fontId="42" fillId="8" borderId="0" xfId="2" applyFont="1" applyFill="1" applyAlignment="1">
      <alignment vertical="center"/>
    </xf>
    <xf numFmtId="0" fontId="4" fillId="0" borderId="0" xfId="2" applyFont="1" applyAlignment="1">
      <alignment vertical="center"/>
    </xf>
    <xf numFmtId="167" fontId="2" fillId="0" borderId="0" xfId="2" applyNumberFormat="1" applyFont="1" applyFill="1"/>
    <xf numFmtId="0" fontId="16" fillId="0" borderId="0" xfId="0" applyFont="1" applyBorder="1" applyAlignment="1">
      <alignment horizontal="right" vertical="center" wrapText="1"/>
    </xf>
    <xf numFmtId="0" fontId="13" fillId="0" borderId="0" xfId="0" applyFont="1" applyBorder="1" applyAlignment="1">
      <alignment horizontal="center" vertical="center" wrapText="1"/>
    </xf>
    <xf numFmtId="2" fontId="15" fillId="0" borderId="1" xfId="1" applyNumberFormat="1" applyFont="1" applyBorder="1" applyAlignment="1">
      <alignment horizontal="left"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wrapText="1" readingOrder="2"/>
    </xf>
    <xf numFmtId="0" fontId="15" fillId="0" borderId="12" xfId="0" applyFont="1" applyBorder="1" applyAlignment="1">
      <alignment horizontal="center" vertical="center" wrapText="1"/>
    </xf>
    <xf numFmtId="0" fontId="15" fillId="6" borderId="8"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1" fontId="15" fillId="0" borderId="4" xfId="1" applyNumberFormat="1" applyFont="1" applyFill="1" applyBorder="1" applyAlignment="1">
      <alignment horizontal="center" vertical="center" wrapText="1" readingOrder="1"/>
    </xf>
    <xf numFmtId="1" fontId="15" fillId="6" borderId="11" xfId="3" applyNumberFormat="1" applyFont="1" applyFill="1" applyBorder="1" applyAlignment="1">
      <alignment horizontal="center" vertical="center" wrapText="1"/>
    </xf>
    <xf numFmtId="165" fontId="31" fillId="0" borderId="0" xfId="3"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9" fillId="0" borderId="0" xfId="0" applyFont="1" applyBorder="1" applyAlignment="1">
      <alignment wrapText="1"/>
    </xf>
    <xf numFmtId="0" fontId="53" fillId="11" borderId="14" xfId="0" applyFont="1" applyFill="1" applyBorder="1" applyAlignment="1">
      <alignment horizontal="right"/>
    </xf>
    <xf numFmtId="0" fontId="53" fillId="11" borderId="15" xfId="0" applyFont="1" applyFill="1" applyBorder="1" applyAlignment="1">
      <alignment horizontal="right"/>
    </xf>
    <xf numFmtId="0" fontId="53" fillId="11" borderId="16" xfId="0" applyFont="1" applyFill="1" applyBorder="1" applyAlignment="1">
      <alignment horizontal="right"/>
    </xf>
    <xf numFmtId="0" fontId="53" fillId="11" borderId="17" xfId="0" applyFont="1" applyFill="1" applyBorder="1" applyAlignment="1"/>
    <xf numFmtId="0" fontId="53" fillId="11" borderId="7" xfId="0" applyFont="1" applyFill="1" applyBorder="1" applyAlignment="1"/>
    <xf numFmtId="0" fontId="52" fillId="11" borderId="19" xfId="0" applyFont="1" applyFill="1" applyBorder="1" applyAlignment="1">
      <alignment horizontal="center"/>
    </xf>
    <xf numFmtId="0" fontId="51" fillId="10" borderId="19" xfId="0" applyFont="1" applyFill="1" applyBorder="1" applyAlignment="1">
      <alignment horizontal="center"/>
    </xf>
    <xf numFmtId="0" fontId="54" fillId="10" borderId="19" xfId="0" applyFont="1" applyFill="1" applyBorder="1" applyAlignment="1">
      <alignment horizontal="center"/>
    </xf>
    <xf numFmtId="0" fontId="54" fillId="10" borderId="19" xfId="0" applyFont="1" applyFill="1" applyBorder="1" applyAlignment="1">
      <alignment horizontal="center" vertical="center" wrapText="1"/>
    </xf>
    <xf numFmtId="165" fontId="54" fillId="10" borderId="19" xfId="0" applyNumberFormat="1" applyFont="1" applyFill="1" applyBorder="1" applyAlignment="1">
      <alignment horizontal="center" vertical="center" wrapText="1"/>
    </xf>
    <xf numFmtId="3" fontId="51" fillId="10" borderId="19" xfId="0" applyNumberFormat="1" applyFont="1" applyFill="1" applyBorder="1" applyAlignment="1">
      <alignment horizontal="center"/>
    </xf>
    <xf numFmtId="0" fontId="52" fillId="12" borderId="19" xfId="0" applyFont="1" applyFill="1" applyBorder="1" applyAlignment="1">
      <alignment horizontal="center"/>
    </xf>
    <xf numFmtId="0" fontId="55" fillId="0" borderId="20" xfId="0" applyFont="1" applyBorder="1" applyAlignment="1">
      <alignment horizontal="center" vertical="center"/>
    </xf>
    <xf numFmtId="0" fontId="55" fillId="0" borderId="21" xfId="0" applyFont="1" applyBorder="1" applyAlignment="1">
      <alignment horizontal="center" vertical="center"/>
    </xf>
    <xf numFmtId="0" fontId="43" fillId="10" borderId="19" xfId="0" applyNumberFormat="1" applyFont="1" applyFill="1" applyBorder="1" applyAlignment="1">
      <alignment horizontal="center"/>
    </xf>
    <xf numFmtId="3" fontId="43" fillId="10" borderId="19" xfId="0" applyNumberFormat="1" applyFont="1" applyFill="1" applyBorder="1" applyAlignment="1">
      <alignment horizontal="center"/>
    </xf>
    <xf numFmtId="10" fontId="43" fillId="10" borderId="19" xfId="6" applyNumberFormat="1" applyFont="1" applyFill="1" applyBorder="1" applyAlignment="1">
      <alignment horizontal="center"/>
    </xf>
    <xf numFmtId="0" fontId="28" fillId="12" borderId="19" xfId="0" applyFont="1" applyFill="1" applyBorder="1" applyAlignment="1">
      <alignment horizontal="center" vertical="center" wrapText="1"/>
    </xf>
    <xf numFmtId="0" fontId="54" fillId="12" borderId="19" xfId="0" applyFont="1" applyFill="1" applyBorder="1" applyAlignment="1">
      <alignment horizontal="center" vertical="center" wrapText="1"/>
    </xf>
    <xf numFmtId="0" fontId="51" fillId="12" borderId="19" xfId="0" applyFont="1" applyFill="1" applyBorder="1" applyAlignment="1">
      <alignment horizontal="center" vertical="center" wrapText="1"/>
    </xf>
    <xf numFmtId="0" fontId="56" fillId="12" borderId="19" xfId="0" applyFont="1" applyFill="1" applyBorder="1" applyAlignment="1">
      <alignment horizontal="center" vertical="center" wrapText="1"/>
    </xf>
    <xf numFmtId="0" fontId="54" fillId="0" borderId="19" xfId="0" applyFont="1" applyFill="1" applyBorder="1" applyAlignment="1">
      <alignment horizontal="center"/>
    </xf>
    <xf numFmtId="0" fontId="0" fillId="0" borderId="19" xfId="0" applyFont="1" applyFill="1" applyBorder="1" applyAlignment="1">
      <alignment horizontal="center" vertical="center" wrapText="1"/>
    </xf>
    <xf numFmtId="0" fontId="0" fillId="0" borderId="0" xfId="0" applyFont="1" applyFill="1"/>
    <xf numFmtId="0" fontId="54" fillId="12" borderId="13" xfId="0" applyFont="1" applyFill="1" applyBorder="1" applyAlignment="1">
      <alignment vertical="center"/>
    </xf>
    <xf numFmtId="0" fontId="57" fillId="12" borderId="19" xfId="0" applyFont="1" applyFill="1" applyBorder="1" applyAlignment="1">
      <alignment horizontal="center" vertical="center" wrapText="1"/>
    </xf>
    <xf numFmtId="0" fontId="58" fillId="11" borderId="19" xfId="0" applyFont="1" applyFill="1" applyBorder="1" applyAlignment="1">
      <alignment horizontal="center" vertical="center" wrapText="1"/>
    </xf>
    <xf numFmtId="0" fontId="58" fillId="11" borderId="19" xfId="0" applyFont="1" applyFill="1" applyBorder="1" applyAlignment="1">
      <alignment horizontal="center" vertical="center"/>
    </xf>
    <xf numFmtId="0" fontId="58" fillId="13" borderId="19" xfId="0" applyFont="1" applyFill="1" applyBorder="1" applyAlignment="1">
      <alignment horizontal="center" vertical="center"/>
    </xf>
    <xf numFmtId="0" fontId="57" fillId="10" borderId="19" xfId="0" applyFont="1" applyFill="1" applyBorder="1" applyAlignment="1">
      <alignment horizontal="center" vertical="center"/>
    </xf>
    <xf numFmtId="2" fontId="57" fillId="10" borderId="19" xfId="0" applyNumberFormat="1" applyFont="1" applyFill="1" applyBorder="1" applyAlignment="1">
      <alignment horizontal="center" vertical="center"/>
    </xf>
    <xf numFmtId="165" fontId="57" fillId="10" borderId="19" xfId="0" applyNumberFormat="1" applyFont="1" applyFill="1" applyBorder="1" applyAlignment="1">
      <alignment horizontal="center" vertical="center"/>
    </xf>
    <xf numFmtId="2" fontId="58" fillId="14" borderId="19" xfId="0" applyNumberFormat="1" applyFont="1" applyFill="1" applyBorder="1" applyAlignment="1">
      <alignment horizontal="center" vertical="center"/>
    </xf>
    <xf numFmtId="165" fontId="57" fillId="10" borderId="13" xfId="0" applyNumberFormat="1" applyFont="1" applyFill="1" applyBorder="1" applyAlignment="1">
      <alignment horizontal="center" vertical="center"/>
    </xf>
    <xf numFmtId="165" fontId="57" fillId="10" borderId="19" xfId="0" applyNumberFormat="1" applyFont="1" applyFill="1" applyBorder="1" applyAlignment="1">
      <alignment horizontal="center" vertical="center" wrapText="1"/>
    </xf>
    <xf numFmtId="2" fontId="59" fillId="14" borderId="19" xfId="0" applyNumberFormat="1" applyFont="1" applyFill="1" applyBorder="1" applyAlignment="1">
      <alignment horizontal="center" vertical="center"/>
    </xf>
    <xf numFmtId="0" fontId="13" fillId="0" borderId="0" xfId="0" applyFont="1" applyAlignment="1">
      <alignment horizontal="center" vertical="center" wrapText="1"/>
    </xf>
    <xf numFmtId="0" fontId="16" fillId="0" borderId="0" xfId="0" applyFont="1" applyBorder="1" applyAlignment="1">
      <alignment horizontal="right" vertical="center" wrapText="1"/>
    </xf>
    <xf numFmtId="0" fontId="52" fillId="11" borderId="14" xfId="0" applyFont="1" applyFill="1" applyBorder="1" applyAlignment="1">
      <alignment horizontal="center" vertical="center"/>
    </xf>
    <xf numFmtId="0" fontId="52" fillId="11" borderId="14" xfId="0" applyFont="1" applyFill="1" applyBorder="1" applyAlignment="1">
      <alignment horizontal="center" vertical="center" wrapText="1"/>
    </xf>
    <xf numFmtId="0" fontId="43" fillId="12" borderId="15" xfId="0" applyFont="1" applyFill="1" applyBorder="1" applyAlignment="1">
      <alignment horizontal="center"/>
    </xf>
    <xf numFmtId="0" fontId="43" fillId="12" borderId="12" xfId="0" applyFont="1" applyFill="1" applyBorder="1" applyAlignment="1">
      <alignment horizontal="center"/>
    </xf>
    <xf numFmtId="0" fontId="52" fillId="12" borderId="14" xfId="0" applyFont="1" applyFill="1" applyBorder="1" applyAlignment="1">
      <alignment horizontal="center" vertical="center"/>
    </xf>
    <xf numFmtId="0" fontId="43" fillId="12" borderId="14" xfId="0" applyFont="1" applyFill="1" applyBorder="1" applyAlignment="1">
      <alignment horizontal="center" vertical="center" wrapText="1"/>
    </xf>
    <xf numFmtId="0" fontId="53" fillId="12" borderId="14" xfId="0" applyFont="1" applyFill="1" applyBorder="1" applyAlignment="1">
      <alignment horizontal="center" vertical="center"/>
    </xf>
    <xf numFmtId="0" fontId="16" fillId="0" borderId="0" xfId="0" applyFont="1" applyAlignment="1">
      <alignment horizontal="right" vertical="center" wrapText="1" readingOrder="2"/>
    </xf>
    <xf numFmtId="0" fontId="13" fillId="0" borderId="0" xfId="0" applyFont="1" applyBorder="1" applyAlignment="1">
      <alignment horizontal="center" vertical="center" wrapText="1"/>
    </xf>
    <xf numFmtId="0" fontId="43" fillId="12" borderId="14" xfId="0" applyFont="1" applyFill="1" applyBorder="1" applyAlignment="1">
      <alignment horizontal="center" vertical="center"/>
    </xf>
    <xf numFmtId="0" fontId="21" fillId="0" borderId="0" xfId="0" applyFont="1" applyAlignment="1">
      <alignment horizontal="center"/>
    </xf>
    <xf numFmtId="0" fontId="20" fillId="5" borderId="0"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6" fillId="6" borderId="0" xfId="1" applyNumberFormat="1" applyFont="1" applyFill="1" applyBorder="1" applyAlignment="1">
      <alignment horizontal="right" vertical="center" wrapText="1"/>
    </xf>
    <xf numFmtId="0" fontId="16" fillId="5" borderId="0" xfId="0" applyNumberFormat="1" applyFont="1" applyFill="1" applyBorder="1" applyAlignment="1">
      <alignment horizontal="center" vertical="center" wrapText="1"/>
    </xf>
    <xf numFmtId="0" fontId="16" fillId="6" borderId="4" xfId="1" applyNumberFormat="1" applyFont="1" applyFill="1" applyBorder="1" applyAlignment="1">
      <alignment horizontal="right" vertical="center" wrapText="1"/>
    </xf>
    <xf numFmtId="165" fontId="15" fillId="6" borderId="0" xfId="0" applyNumberFormat="1" applyFont="1" applyFill="1" applyBorder="1" applyAlignment="1">
      <alignment vertical="center" wrapText="1"/>
    </xf>
    <xf numFmtId="0" fontId="18" fillId="0" borderId="0" xfId="0" applyFont="1" applyBorder="1" applyAlignment="1">
      <alignment vertical="center" wrapText="1"/>
    </xf>
    <xf numFmtId="0" fontId="13" fillId="0" borderId="8" xfId="0" quotePrefix="1" applyFont="1" applyFill="1" applyBorder="1" applyAlignment="1">
      <alignment vertical="center" wrapText="1"/>
    </xf>
    <xf numFmtId="0" fontId="13" fillId="0" borderId="8" xfId="0" applyFont="1" applyFill="1" applyBorder="1" applyAlignment="1">
      <alignment vertical="center" wrapText="1"/>
    </xf>
    <xf numFmtId="0" fontId="52" fillId="12" borderId="18" xfId="0" applyFont="1" applyFill="1" applyBorder="1" applyAlignment="1">
      <alignment horizontal="center"/>
    </xf>
    <xf numFmtId="0" fontId="52" fillId="12" borderId="22" xfId="0" applyFont="1" applyFill="1" applyBorder="1" applyAlignment="1">
      <alignment horizontal="center"/>
    </xf>
    <xf numFmtId="0" fontId="52" fillId="12" borderId="3" xfId="0" applyFont="1" applyFill="1" applyBorder="1" applyAlignment="1">
      <alignment horizontal="center"/>
    </xf>
    <xf numFmtId="0" fontId="52" fillId="12" borderId="23" xfId="0" applyFont="1" applyFill="1" applyBorder="1" applyAlignment="1">
      <alignment horizontal="center"/>
    </xf>
    <xf numFmtId="0" fontId="43" fillId="12" borderId="22" xfId="0" applyFont="1" applyFill="1" applyBorder="1" applyAlignment="1">
      <alignment horizontal="center"/>
    </xf>
    <xf numFmtId="0" fontId="43" fillId="12" borderId="3" xfId="0" applyFont="1" applyFill="1" applyBorder="1" applyAlignment="1">
      <alignment horizontal="center"/>
    </xf>
    <xf numFmtId="0" fontId="43" fillId="12" borderId="23" xfId="0" applyFont="1" applyFill="1" applyBorder="1" applyAlignment="1">
      <alignment horizontal="center"/>
    </xf>
    <xf numFmtId="0" fontId="43" fillId="12" borderId="0" xfId="0" applyFont="1" applyFill="1" applyBorder="1" applyAlignment="1">
      <alignment horizontal="center" vertical="center" wrapText="1"/>
    </xf>
    <xf numFmtId="0" fontId="53" fillId="12" borderId="0" xfId="0" applyFont="1" applyFill="1" applyBorder="1" applyAlignment="1">
      <alignment horizontal="center" vertical="center"/>
    </xf>
    <xf numFmtId="0" fontId="16" fillId="6" borderId="4" xfId="1" quotePrefix="1" applyNumberFormat="1" applyFont="1" applyFill="1" applyBorder="1" applyAlignment="1">
      <alignment horizontal="right" vertical="center" wrapText="1"/>
    </xf>
    <xf numFmtId="0" fontId="13" fillId="0" borderId="8" xfId="0" quotePrefix="1" applyFont="1" applyFill="1" applyBorder="1" applyAlignment="1">
      <alignment horizontal="left" vertical="center" wrapText="1"/>
    </xf>
    <xf numFmtId="0" fontId="16" fillId="6" borderId="6" xfId="1" applyNumberFormat="1" applyFont="1" applyFill="1" applyBorder="1" applyAlignment="1">
      <alignment horizontal="right" vertical="center" wrapText="1"/>
    </xf>
    <xf numFmtId="0" fontId="16" fillId="6" borderId="6" xfId="1" applyNumberFormat="1" applyFont="1" applyFill="1" applyBorder="1" applyAlignment="1">
      <alignment vertical="center" wrapText="1"/>
    </xf>
    <xf numFmtId="0" fontId="15" fillId="6" borderId="0" xfId="0" applyFont="1" applyFill="1" applyBorder="1" applyAlignment="1">
      <alignment vertical="center" wrapText="1"/>
    </xf>
    <xf numFmtId="0" fontId="16" fillId="6" borderId="9" xfId="1" applyNumberFormat="1" applyFont="1" applyFill="1" applyBorder="1" applyAlignment="1">
      <alignment horizontal="right" vertical="center" wrapText="1"/>
    </xf>
    <xf numFmtId="0" fontId="19" fillId="6" borderId="0" xfId="1" applyNumberFormat="1" applyFont="1" applyFill="1" applyBorder="1" applyAlignment="1">
      <alignment horizontal="right" vertical="center" wrapText="1"/>
    </xf>
    <xf numFmtId="0" fontId="19" fillId="6" borderId="9" xfId="1" applyNumberFormat="1" applyFont="1" applyFill="1" applyBorder="1" applyAlignment="1">
      <alignment horizontal="right" vertical="center" wrapText="1"/>
    </xf>
    <xf numFmtId="0" fontId="51" fillId="12" borderId="0" xfId="0" applyFont="1" applyFill="1" applyBorder="1" applyAlignment="1">
      <alignment horizontal="center" vertical="center" wrapText="1"/>
    </xf>
    <xf numFmtId="0" fontId="16" fillId="6" borderId="7" xfId="1" applyNumberFormat="1" applyFont="1" applyFill="1" applyBorder="1" applyAlignment="1">
      <alignment horizontal="right" vertical="center" wrapText="1"/>
    </xf>
    <xf numFmtId="0" fontId="20" fillId="5" borderId="7" xfId="0" applyFont="1" applyFill="1" applyBorder="1" applyAlignment="1">
      <alignment horizontal="center" vertical="center" wrapText="1"/>
    </xf>
    <xf numFmtId="0" fontId="15" fillId="0" borderId="6" xfId="0" applyFont="1" applyBorder="1" applyAlignment="1">
      <alignment vertical="center" wrapText="1"/>
    </xf>
    <xf numFmtId="0" fontId="16" fillId="6" borderId="1" xfId="1" applyNumberFormat="1" applyFont="1" applyFill="1" applyBorder="1" applyAlignment="1">
      <alignment horizontal="right" vertical="center" wrapText="1"/>
    </xf>
    <xf numFmtId="0" fontId="19" fillId="6" borderId="1" xfId="1" applyNumberFormat="1" applyFont="1" applyFill="1" applyBorder="1" applyAlignment="1">
      <alignment horizontal="right" vertical="center" wrapText="1"/>
    </xf>
    <xf numFmtId="0" fontId="13" fillId="0" borderId="8" xfId="0" applyFont="1" applyBorder="1" applyAlignment="1">
      <alignment vertical="center" wrapText="1"/>
    </xf>
    <xf numFmtId="0" fontId="19" fillId="6" borderId="4" xfId="1" applyNumberFormat="1" applyFont="1" applyFill="1" applyBorder="1" applyAlignment="1">
      <alignment horizontal="right" vertical="center" wrapText="1"/>
    </xf>
    <xf numFmtId="0" fontId="23" fillId="0" borderId="5" xfId="0" applyFont="1" applyBorder="1"/>
    <xf numFmtId="0" fontId="16" fillId="0" borderId="7" xfId="0" applyFont="1" applyBorder="1" applyAlignment="1">
      <alignment vertical="center" wrapText="1"/>
    </xf>
    <xf numFmtId="0" fontId="43" fillId="12" borderId="0" xfId="0" applyFont="1" applyFill="1" applyBorder="1" applyAlignment="1">
      <alignment horizontal="center"/>
    </xf>
    <xf numFmtId="0" fontId="20" fillId="2" borderId="6" xfId="0" applyFont="1" applyFill="1" applyBorder="1" applyAlignment="1">
      <alignment horizontal="right" wrapText="1"/>
    </xf>
    <xf numFmtId="0" fontId="20" fillId="2" borderId="6" xfId="0" applyFont="1" applyFill="1" applyBorder="1" applyAlignment="1">
      <alignment vertical="center" wrapText="1"/>
    </xf>
    <xf numFmtId="0" fontId="13" fillId="0" borderId="8" xfId="0" quotePrefix="1" applyFont="1" applyBorder="1" applyAlignment="1">
      <alignment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16" fillId="0" borderId="0" xfId="0" applyFont="1" applyBorder="1" applyAlignment="1">
      <alignment horizontal="left" vertical="center" wrapText="1" readingOrder="2"/>
    </xf>
    <xf numFmtId="0" fontId="16" fillId="0" borderId="7" xfId="0" applyFont="1" applyBorder="1" applyAlignment="1">
      <alignment horizontal="left" vertical="center" wrapText="1"/>
    </xf>
    <xf numFmtId="0" fontId="16" fillId="0" borderId="0" xfId="0" quotePrefix="1" applyFont="1" applyAlignment="1">
      <alignment horizontal="right" vertical="center" wrapText="1" readingOrder="2"/>
    </xf>
    <xf numFmtId="0" fontId="16" fillId="0" borderId="0" xfId="0" applyFont="1" applyAlignment="1">
      <alignment horizontal="right" vertical="center" wrapText="1" readingOrder="2"/>
    </xf>
    <xf numFmtId="0" fontId="16" fillId="0" borderId="0" xfId="0" applyFont="1" applyBorder="1" applyAlignment="1">
      <alignment horizontal="right" vertical="center" wrapText="1"/>
    </xf>
    <xf numFmtId="0" fontId="16" fillId="0" borderId="7" xfId="0" applyFont="1" applyBorder="1" applyAlignment="1">
      <alignment vertical="center" wrapText="1"/>
    </xf>
    <xf numFmtId="0" fontId="16" fillId="0" borderId="7" xfId="0" applyFont="1" applyBorder="1" applyAlignment="1">
      <alignment horizontal="right" vertical="center" wrapText="1"/>
    </xf>
    <xf numFmtId="0" fontId="32" fillId="0" borderId="0" xfId="0" applyFont="1" applyAlignment="1">
      <alignment horizontal="right" vertical="center" readingOrder="2"/>
    </xf>
    <xf numFmtId="0" fontId="16" fillId="0" borderId="3" xfId="2" applyFont="1" applyBorder="1" applyAlignment="1">
      <alignment horizontal="right" vertical="center" wrapText="1"/>
    </xf>
    <xf numFmtId="0" fontId="16" fillId="0" borderId="7" xfId="2" applyFont="1" applyFill="1" applyBorder="1" applyAlignment="1">
      <alignment horizontal="right" vertical="center" wrapText="1"/>
    </xf>
    <xf numFmtId="0" fontId="16" fillId="0" borderId="0" xfId="2" applyFont="1" applyFill="1" applyBorder="1" applyAlignment="1">
      <alignment horizontal="right" vertical="center" wrapText="1"/>
    </xf>
    <xf numFmtId="0" fontId="16" fillId="0" borderId="0" xfId="2" applyFont="1" applyFill="1" applyBorder="1" applyAlignment="1">
      <alignment horizontal="right" vertical="center" wrapText="1" readingOrder="2"/>
    </xf>
    <xf numFmtId="167" fontId="49" fillId="0" borderId="0" xfId="1" applyNumberFormat="1" applyFont="1" applyAlignment="1">
      <alignment horizontal="center" vertical="center"/>
    </xf>
    <xf numFmtId="0" fontId="13" fillId="0" borderId="0" xfId="2" applyFont="1" applyBorder="1" applyAlignment="1">
      <alignment horizontal="center" vertical="center" wrapText="1"/>
    </xf>
    <xf numFmtId="0" fontId="20" fillId="5" borderId="0" xfId="2" applyFont="1" applyFill="1" applyBorder="1" applyAlignment="1">
      <alignment horizontal="right" vertical="center" wrapText="1"/>
    </xf>
    <xf numFmtId="0" fontId="29" fillId="5" borderId="5" xfId="2" applyFont="1" applyFill="1" applyBorder="1" applyAlignment="1">
      <alignment horizontal="right" vertical="center" wrapText="1"/>
    </xf>
    <xf numFmtId="0" fontId="29" fillId="5" borderId="0" xfId="2" applyFont="1" applyFill="1" applyBorder="1" applyAlignment="1">
      <alignment horizontal="right" vertical="center" wrapText="1"/>
    </xf>
    <xf numFmtId="0" fontId="29" fillId="5" borderId="7" xfId="2" applyFont="1" applyFill="1" applyBorder="1" applyAlignment="1">
      <alignment horizontal="right" vertical="center" wrapText="1"/>
    </xf>
    <xf numFmtId="0" fontId="20" fillId="5" borderId="0" xfId="2" applyFont="1" applyFill="1" applyBorder="1" applyAlignment="1">
      <alignment horizontal="center" vertical="center" wrapText="1"/>
    </xf>
    <xf numFmtId="0" fontId="20" fillId="5" borderId="7" xfId="2" applyFont="1" applyFill="1" applyBorder="1" applyAlignment="1">
      <alignment horizontal="center" vertical="center" wrapText="1"/>
    </xf>
    <xf numFmtId="0" fontId="16" fillId="10" borderId="0" xfId="0" applyFont="1" applyFill="1" applyBorder="1" applyAlignment="1">
      <alignment horizontal="right" vertical="center" wrapText="1" readingOrder="2"/>
    </xf>
    <xf numFmtId="0" fontId="8" fillId="0" borderId="0" xfId="2" applyAlignment="1">
      <alignment horizontal="center"/>
    </xf>
    <xf numFmtId="0" fontId="16" fillId="0" borderId="0" xfId="2" applyFont="1" applyFill="1" applyBorder="1" applyAlignment="1">
      <alignment horizontal="right" vertical="top" wrapText="1"/>
    </xf>
    <xf numFmtId="0" fontId="40" fillId="4" borderId="0" xfId="2" applyFont="1" applyFill="1" applyBorder="1" applyAlignment="1">
      <alignment horizontal="right" vertical="center" wrapText="1"/>
    </xf>
    <xf numFmtId="0" fontId="14" fillId="0" borderId="0" xfId="1" applyNumberFormat="1" applyFont="1" applyFill="1" applyBorder="1" applyAlignment="1">
      <alignment horizontal="right" vertical="center" wrapText="1"/>
    </xf>
    <xf numFmtId="0" fontId="14" fillId="0" borderId="4" xfId="1" applyNumberFormat="1" applyFont="1" applyFill="1" applyBorder="1" applyAlignment="1">
      <alignment horizontal="right" vertical="center" wrapText="1"/>
    </xf>
    <xf numFmtId="0" fontId="14" fillId="0" borderId="7" xfId="1" applyNumberFormat="1" applyFont="1" applyFill="1" applyBorder="1" applyAlignment="1">
      <alignment horizontal="right" vertical="center" wrapText="1"/>
    </xf>
    <xf numFmtId="0" fontId="14" fillId="0" borderId="12" xfId="1" applyNumberFormat="1" applyFont="1" applyFill="1" applyBorder="1" applyAlignment="1">
      <alignment horizontal="right" vertical="center" wrapText="1"/>
    </xf>
    <xf numFmtId="0" fontId="14" fillId="6" borderId="8" xfId="1" applyNumberFormat="1" applyFont="1" applyFill="1" applyBorder="1" applyAlignment="1">
      <alignment horizontal="right" vertical="center" wrapText="1"/>
    </xf>
    <xf numFmtId="0" fontId="20" fillId="5" borderId="10" xfId="0" applyFont="1" applyFill="1" applyBorder="1" applyAlignment="1">
      <alignment vertical="center" wrapText="1"/>
    </xf>
    <xf numFmtId="0" fontId="16" fillId="0" borderId="3" xfId="0" applyFont="1" applyBorder="1" applyAlignment="1">
      <alignment vertical="center" wrapText="1"/>
    </xf>
    <xf numFmtId="0" fontId="13" fillId="0" borderId="0" xfId="0" quotePrefix="1" applyFont="1" applyBorder="1" applyAlignment="1">
      <alignment horizontal="left" vertical="center" wrapText="1"/>
    </xf>
    <xf numFmtId="0" fontId="13" fillId="0" borderId="8" xfId="2" applyFont="1" applyBorder="1" applyAlignment="1">
      <alignment vertical="center" wrapText="1"/>
    </xf>
    <xf numFmtId="0" fontId="13" fillId="0" borderId="0" xfId="2" quotePrefix="1" applyFont="1" applyBorder="1" applyAlignment="1">
      <alignment vertical="center" wrapText="1"/>
    </xf>
    <xf numFmtId="0" fontId="13" fillId="0" borderId="0" xfId="2" applyFont="1" applyBorder="1" applyAlignment="1">
      <alignment vertical="center" wrapText="1"/>
    </xf>
    <xf numFmtId="0" fontId="20" fillId="5" borderId="0" xfId="2" applyFont="1" applyFill="1" applyBorder="1" applyAlignment="1">
      <alignment vertical="center" wrapText="1"/>
    </xf>
    <xf numFmtId="4" fontId="16" fillId="6" borderId="0" xfId="3" applyNumberFormat="1" applyFont="1" applyFill="1" applyBorder="1" applyAlignment="1">
      <alignment horizontal="right" vertical="center" wrapText="1"/>
    </xf>
    <xf numFmtId="43" fontId="21" fillId="3" borderId="9" xfId="3" applyFont="1" applyFill="1" applyBorder="1" applyAlignment="1">
      <alignment horizontal="right" vertical="center" wrapText="1"/>
    </xf>
    <xf numFmtId="4" fontId="16" fillId="6" borderId="4" xfId="3" applyNumberFormat="1" applyFont="1" applyFill="1" applyBorder="1" applyAlignment="1">
      <alignment horizontal="right" vertical="center" wrapText="1"/>
    </xf>
    <xf numFmtId="4" fontId="16" fillId="6" borderId="6" xfId="3" applyNumberFormat="1" applyFont="1" applyFill="1" applyBorder="1" applyAlignment="1">
      <alignment horizontal="right" vertical="center" wrapText="1"/>
    </xf>
    <xf numFmtId="165" fontId="15" fillId="0" borderId="6" xfId="3" applyNumberFormat="1" applyFont="1" applyFill="1" applyBorder="1" applyAlignment="1">
      <alignment horizontal="left" vertical="center" wrapText="1"/>
    </xf>
    <xf numFmtId="0" fontId="15" fillId="0" borderId="6" xfId="3" applyNumberFormat="1" applyFont="1" applyFill="1" applyBorder="1" applyAlignment="1">
      <alignment horizontal="right" vertical="center" wrapText="1"/>
    </xf>
    <xf numFmtId="0" fontId="47" fillId="0" borderId="3" xfId="2" applyFont="1" applyBorder="1" applyAlignment="1"/>
    <xf numFmtId="167" fontId="15" fillId="0" borderId="6" xfId="3" applyNumberFormat="1" applyFont="1" applyFill="1" applyBorder="1" applyAlignment="1">
      <alignment horizontal="left" vertical="center" wrapText="1"/>
    </xf>
    <xf numFmtId="0" fontId="16" fillId="0" borderId="0" xfId="2" applyFont="1" applyFill="1" applyBorder="1" applyAlignment="1">
      <alignment vertical="center" wrapText="1"/>
    </xf>
    <xf numFmtId="0" fontId="16" fillId="10" borderId="0" xfId="0" applyFont="1" applyFill="1" applyBorder="1" applyAlignment="1">
      <alignment vertical="center" wrapText="1" readingOrder="2"/>
    </xf>
    <xf numFmtId="0" fontId="16" fillId="10" borderId="0" xfId="0" applyFont="1" applyFill="1" applyBorder="1" applyAlignment="1">
      <alignment horizontal="left" vertical="center" wrapText="1" readingOrder="2"/>
    </xf>
    <xf numFmtId="0" fontId="16" fillId="0" borderId="0" xfId="2" applyFont="1" applyFill="1" applyBorder="1" applyAlignment="1">
      <alignment horizontal="left" vertical="center" wrapText="1"/>
    </xf>
    <xf numFmtId="2" fontId="16" fillId="6" borderId="0" xfId="3" applyNumberFormat="1" applyFont="1" applyFill="1" applyBorder="1" applyAlignment="1">
      <alignment horizontal="right" vertical="center" wrapText="1"/>
    </xf>
    <xf numFmtId="4" fontId="16" fillId="6" borderId="1" xfId="3" applyNumberFormat="1" applyFont="1" applyFill="1" applyBorder="1" applyAlignment="1">
      <alignment horizontal="right" vertical="center" wrapText="1"/>
    </xf>
    <xf numFmtId="1" fontId="15" fillId="0" borderId="6" xfId="1" applyNumberFormat="1" applyFont="1" applyFill="1" applyBorder="1" applyAlignment="1">
      <alignment horizontal="center" vertical="center" wrapText="1" readingOrder="1"/>
    </xf>
    <xf numFmtId="1" fontId="47" fillId="0" borderId="3" xfId="3" applyNumberFormat="1" applyFont="1" applyFill="1" applyBorder="1" applyAlignment="1">
      <alignment vertical="center" wrapText="1"/>
    </xf>
    <xf numFmtId="165" fontId="15" fillId="0" borderId="6" xfId="3" applyNumberFormat="1" applyFont="1" applyFill="1" applyBorder="1" applyAlignment="1">
      <alignment vertical="center" wrapText="1"/>
    </xf>
    <xf numFmtId="3" fontId="15" fillId="0" borderId="6" xfId="1" applyNumberFormat="1" applyFont="1" applyFill="1" applyBorder="1" applyAlignment="1">
      <alignment vertical="center" wrapText="1"/>
    </xf>
    <xf numFmtId="0" fontId="40" fillId="5" borderId="0" xfId="2" applyFont="1" applyFill="1" applyBorder="1" applyAlignment="1">
      <alignment horizontal="center" vertical="center" wrapText="1"/>
    </xf>
    <xf numFmtId="0" fontId="40" fillId="4" borderId="0" xfId="2" applyFont="1" applyFill="1" applyBorder="1" applyAlignment="1">
      <alignment horizontal="center" vertical="center" wrapText="1"/>
    </xf>
    <xf numFmtId="43" fontId="41" fillId="3" borderId="0" xfId="3" applyFont="1" applyFill="1" applyBorder="1" applyAlignment="1">
      <alignment horizontal="right" vertical="center" wrapText="1"/>
    </xf>
    <xf numFmtId="0" fontId="45" fillId="0" borderId="0" xfId="2" applyFont="1" applyBorder="1"/>
    <xf numFmtId="0" fontId="44" fillId="0" borderId="0" xfId="2" applyFont="1" applyFill="1" applyBorder="1" applyAlignment="1">
      <alignment vertical="center" wrapText="1"/>
    </xf>
    <xf numFmtId="0" fontId="44" fillId="0" borderId="7" xfId="2" applyFont="1" applyFill="1" applyBorder="1" applyAlignment="1">
      <alignment vertical="center" wrapText="1"/>
    </xf>
    <xf numFmtId="4" fontId="16" fillId="6" borderId="0" xfId="3" quotePrefix="1" applyNumberFormat="1" applyFont="1" applyFill="1" applyBorder="1" applyAlignment="1">
      <alignment horizontal="right" vertical="center" wrapText="1"/>
    </xf>
    <xf numFmtId="4" fontId="16" fillId="6" borderId="6" xfId="3" quotePrefix="1" applyNumberFormat="1" applyFont="1" applyFill="1" applyBorder="1" applyAlignment="1">
      <alignment horizontal="right" vertical="center" wrapText="1"/>
    </xf>
    <xf numFmtId="0" fontId="29" fillId="5" borderId="0" xfId="2" quotePrefix="1" applyNumberFormat="1" applyFont="1" applyFill="1" applyBorder="1" applyAlignment="1">
      <alignment vertical="center" wrapText="1"/>
    </xf>
    <xf numFmtId="0" fontId="29" fillId="5" borderId="0" xfId="2" applyNumberFormat="1" applyFont="1" applyFill="1" applyBorder="1" applyAlignment="1">
      <alignment horizontal="left" vertical="center" wrapText="1"/>
    </xf>
    <xf numFmtId="165" fontId="31" fillId="6" borderId="0" xfId="3" applyNumberFormat="1" applyFont="1" applyFill="1" applyBorder="1" applyAlignment="1">
      <alignment horizontal="center" vertical="center" wrapText="1"/>
    </xf>
    <xf numFmtId="0" fontId="47" fillId="0" borderId="3" xfId="2" applyFont="1" applyBorder="1"/>
    <xf numFmtId="0" fontId="13" fillId="0" borderId="8" xfId="2" quotePrefix="1" applyFont="1" applyBorder="1" applyAlignment="1">
      <alignment vertical="center" wrapText="1"/>
    </xf>
    <xf numFmtId="43" fontId="16" fillId="6" borderId="6" xfId="3" applyFont="1" applyFill="1" applyBorder="1" applyAlignment="1">
      <alignment horizontal="right" vertical="center" wrapText="1"/>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0" xfId="2" applyFont="1" applyFill="1" applyBorder="1" applyAlignment="1">
      <alignment vertical="center" wrapText="1"/>
    </xf>
    <xf numFmtId="0" fontId="44" fillId="0" borderId="0" xfId="2" applyFont="1" applyFill="1" applyBorder="1" applyAlignment="1">
      <alignment vertical="center" wrapText="1"/>
    </xf>
    <xf numFmtId="0" fontId="20" fillId="5" borderId="7" xfId="2" applyNumberFormat="1" applyFont="1" applyFill="1" applyBorder="1" applyAlignment="1">
      <alignment horizontal="left" vertical="center" wrapText="1"/>
    </xf>
    <xf numFmtId="0" fontId="18" fillId="0" borderId="0" xfId="0" applyFont="1" applyBorder="1" applyAlignment="1">
      <alignment vertical="center" wrapText="1" readingOrder="1"/>
    </xf>
    <xf numFmtId="1" fontId="18" fillId="6" borderId="2" xfId="0" applyNumberFormat="1" applyFont="1" applyFill="1" applyBorder="1" applyAlignment="1">
      <alignment horizontal="left" vertical="center" wrapText="1" readingOrder="1"/>
    </xf>
    <xf numFmtId="0" fontId="16" fillId="6" borderId="1" xfId="1" quotePrefix="1" applyNumberFormat="1" applyFont="1" applyFill="1" applyBorder="1" applyAlignment="1">
      <alignment horizontal="right" vertical="center" wrapText="1"/>
    </xf>
    <xf numFmtId="169" fontId="15" fillId="0" borderId="1" xfId="1" applyNumberFormat="1" applyFont="1" applyBorder="1" applyAlignment="1">
      <alignment vertical="center" wrapText="1"/>
    </xf>
    <xf numFmtId="169" fontId="15" fillId="0" borderId="4" xfId="1" applyNumberFormat="1" applyFont="1" applyBorder="1" applyAlignment="1">
      <alignment vertical="center" wrapText="1"/>
    </xf>
    <xf numFmtId="169" fontId="15" fillId="0" borderId="9" xfId="1" applyNumberFormat="1" applyFont="1" applyBorder="1" applyAlignment="1">
      <alignment horizontal="left" vertical="center" wrapText="1"/>
    </xf>
    <xf numFmtId="169" fontId="15" fillId="0" borderId="2" xfId="1" applyNumberFormat="1" applyFont="1" applyFill="1" applyBorder="1" applyAlignment="1">
      <alignment vertical="center" wrapText="1"/>
    </xf>
    <xf numFmtId="169" fontId="15" fillId="0" borderId="12" xfId="1" applyNumberFormat="1" applyFont="1" applyBorder="1" applyAlignment="1">
      <alignment horizontal="left" vertical="center" wrapText="1"/>
    </xf>
    <xf numFmtId="169" fontId="15" fillId="0" borderId="12" xfId="1" applyNumberFormat="1" applyFont="1" applyBorder="1" applyAlignment="1">
      <alignment vertical="center" wrapText="1"/>
    </xf>
    <xf numFmtId="169" fontId="15" fillId="6" borderId="11" xfId="1" applyNumberFormat="1" applyFont="1" applyFill="1" applyBorder="1" applyAlignment="1">
      <alignment vertical="center" wrapText="1"/>
    </xf>
    <xf numFmtId="0" fontId="18" fillId="6" borderId="2" xfId="3" applyNumberFormat="1" applyFont="1" applyFill="1" applyBorder="1" applyAlignment="1">
      <alignment horizontal="left" vertical="center" wrapText="1" readingOrder="1"/>
    </xf>
    <xf numFmtId="2" fontId="16" fillId="6" borderId="2" xfId="3" applyNumberFormat="1" applyFont="1" applyFill="1" applyBorder="1" applyAlignment="1">
      <alignment horizontal="left" vertical="center" wrapText="1"/>
    </xf>
    <xf numFmtId="2" fontId="20" fillId="5" borderId="7" xfId="2" applyNumberFormat="1" applyFont="1" applyFill="1" applyBorder="1" applyAlignment="1">
      <alignment horizontal="left" vertical="center" wrapText="1"/>
    </xf>
    <xf numFmtId="0" fontId="16" fillId="0" borderId="0" xfId="2" applyFont="1" applyFill="1" applyBorder="1" applyAlignment="1">
      <alignment vertical="top" wrapText="1"/>
    </xf>
    <xf numFmtId="4" fontId="18" fillId="6" borderId="7" xfId="3" applyNumberFormat="1" applyFont="1" applyFill="1" applyBorder="1" applyAlignment="1">
      <alignment horizontal="left" vertical="center" wrapText="1" readingOrder="1"/>
    </xf>
    <xf numFmtId="4" fontId="18" fillId="6" borderId="2" xfId="3" applyNumberFormat="1" applyFont="1" applyFill="1" applyBorder="1" applyAlignment="1">
      <alignment horizontal="left" vertical="center" wrapText="1" readingOrder="1"/>
    </xf>
    <xf numFmtId="43" fontId="18" fillId="6" borderId="7" xfId="3" applyFont="1" applyFill="1" applyBorder="1" applyAlignment="1">
      <alignment horizontal="left" vertical="center" wrapText="1" readingOrder="1"/>
    </xf>
    <xf numFmtId="0" fontId="15" fillId="0" borderId="4" xfId="0" applyFont="1" applyFill="1" applyBorder="1" applyAlignment="1">
      <alignment vertical="center" wrapText="1"/>
    </xf>
    <xf numFmtId="0" fontId="18" fillId="0" borderId="3" xfId="0" applyFont="1" applyBorder="1" applyAlignment="1">
      <alignment horizontal="center" vertical="center" wrapText="1"/>
    </xf>
    <xf numFmtId="0" fontId="20" fillId="5" borderId="7" xfId="2" applyFont="1" applyFill="1" applyBorder="1" applyAlignment="1">
      <alignment horizontal="left" vertical="center" wrapText="1"/>
    </xf>
    <xf numFmtId="0" fontId="16" fillId="0" borderId="3" xfId="2" applyFont="1" applyBorder="1" applyAlignment="1">
      <alignment vertical="center" wrapText="1"/>
    </xf>
    <xf numFmtId="0" fontId="14" fillId="0" borderId="4" xfId="1" quotePrefix="1" applyNumberFormat="1" applyFont="1" applyFill="1" applyBorder="1" applyAlignment="1">
      <alignment horizontal="righ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4" xfId="0" applyFont="1" applyFill="1" applyBorder="1" applyAlignment="1">
      <alignment horizontal="left" vertical="center" wrapText="1"/>
    </xf>
    <xf numFmtId="0" fontId="15" fillId="0" borderId="9" xfId="0" applyFont="1" applyBorder="1" applyAlignment="1">
      <alignment horizontal="left" vertical="center" wrapText="1"/>
    </xf>
    <xf numFmtId="0" fontId="15" fillId="0" borderId="12" xfId="0" applyFont="1" applyBorder="1" applyAlignment="1">
      <alignment horizontal="left" vertical="center" wrapText="1"/>
    </xf>
    <xf numFmtId="0" fontId="15" fillId="6" borderId="8" xfId="0" applyFont="1" applyFill="1" applyBorder="1" applyAlignment="1">
      <alignment horizontal="left" vertical="center" wrapText="1"/>
    </xf>
    <xf numFmtId="0" fontId="18" fillId="6" borderId="2" xfId="1" applyNumberFormat="1" applyFont="1" applyFill="1" applyBorder="1" applyAlignment="1">
      <alignment horizontal="left" vertical="center" wrapText="1"/>
    </xf>
    <xf numFmtId="0" fontId="18" fillId="6" borderId="2" xfId="1" applyNumberFormat="1" applyFont="1" applyFill="1" applyBorder="1" applyAlignment="1">
      <alignment horizontal="left" vertical="center" wrapText="1" readingOrder="1"/>
    </xf>
    <xf numFmtId="0" fontId="61" fillId="0" borderId="0" xfId="0" applyFont="1" applyFill="1" applyBorder="1" applyAlignment="1">
      <alignment horizontal="left" vertical="center" wrapText="1" readingOrder="1"/>
    </xf>
    <xf numFmtId="0" fontId="15" fillId="0" borderId="1" xfId="0" applyFont="1" applyBorder="1" applyAlignment="1">
      <alignment horizontal="left" vertical="center" wrapText="1" readingOrder="1"/>
    </xf>
    <xf numFmtId="0" fontId="15" fillId="0" borderId="4" xfId="0" applyFont="1" applyBorder="1" applyAlignment="1">
      <alignment horizontal="left" vertical="center" wrapText="1" readingOrder="1"/>
    </xf>
    <xf numFmtId="0" fontId="15" fillId="0" borderId="4" xfId="0" applyFont="1" applyFill="1" applyBorder="1" applyAlignment="1">
      <alignment horizontal="left" vertical="center" wrapText="1" readingOrder="1"/>
    </xf>
    <xf numFmtId="0" fontId="15" fillId="0" borderId="9" xfId="0" applyFont="1" applyBorder="1" applyAlignment="1">
      <alignment horizontal="left" vertical="center" wrapText="1" readingOrder="1"/>
    </xf>
    <xf numFmtId="0" fontId="15" fillId="0" borderId="12" xfId="0" applyFont="1" applyBorder="1" applyAlignment="1">
      <alignment horizontal="left" vertical="center" wrapText="1" readingOrder="1"/>
    </xf>
    <xf numFmtId="0" fontId="15" fillId="6" borderId="8" xfId="0" applyFont="1" applyFill="1" applyBorder="1" applyAlignment="1">
      <alignment horizontal="left" vertical="center" wrapText="1" readingOrder="1"/>
    </xf>
    <xf numFmtId="0" fontId="61" fillId="0" borderId="8" xfId="0" quotePrefix="1" applyFont="1" applyFill="1" applyBorder="1" applyAlignment="1">
      <alignment horizontal="left" vertical="center" wrapText="1" readingOrder="1"/>
    </xf>
    <xf numFmtId="0" fontId="16" fillId="0" borderId="3" xfId="0" applyFont="1" applyBorder="1" applyAlignment="1">
      <alignment horizontal="center" vertical="center" wrapText="1"/>
    </xf>
    <xf numFmtId="0" fontId="61" fillId="0" borderId="8" xfId="0" applyFont="1" applyFill="1" applyBorder="1" applyAlignment="1">
      <alignment vertical="center" wrapText="1"/>
    </xf>
    <xf numFmtId="0" fontId="63" fillId="6" borderId="2" xfId="1" applyNumberFormat="1" applyFont="1" applyFill="1" applyBorder="1" applyAlignment="1">
      <alignment horizontal="left" vertical="center" wrapText="1" readingOrder="1"/>
    </xf>
    <xf numFmtId="0" fontId="61" fillId="0" borderId="8" xfId="0" applyFont="1" applyFill="1" applyBorder="1" applyAlignment="1">
      <alignment vertical="center" wrapText="1" readingOrder="1"/>
    </xf>
    <xf numFmtId="0" fontId="61" fillId="0" borderId="8" xfId="0" applyFont="1" applyBorder="1" applyAlignment="1">
      <alignment vertical="center" wrapText="1" readingOrder="1"/>
    </xf>
    <xf numFmtId="0" fontId="63" fillId="6" borderId="2" xfId="1" applyNumberFormat="1" applyFont="1" applyFill="1" applyBorder="1" applyAlignment="1">
      <alignment horizontal="left" vertical="center" wrapText="1"/>
    </xf>
    <xf numFmtId="0" fontId="18" fillId="6" borderId="2" xfId="1" quotePrefix="1" applyNumberFormat="1" applyFont="1" applyFill="1" applyBorder="1" applyAlignment="1">
      <alignment horizontal="left" vertical="center" wrapText="1"/>
    </xf>
    <xf numFmtId="0" fontId="14" fillId="10" borderId="12" xfId="0" applyFont="1" applyFill="1" applyBorder="1" applyAlignment="1">
      <alignment horizontal="right" vertical="center" wrapText="1"/>
    </xf>
    <xf numFmtId="0" fontId="18" fillId="6" borderId="2" xfId="1" quotePrefix="1" applyNumberFormat="1" applyFont="1" applyFill="1" applyBorder="1" applyAlignment="1">
      <alignment horizontal="left" vertical="center" wrapText="1" readingOrder="1"/>
    </xf>
    <xf numFmtId="165" fontId="15" fillId="0" borderId="0" xfId="0" applyNumberFormat="1" applyFont="1" applyBorder="1" applyAlignment="1">
      <alignment vertical="center" wrapText="1" readingOrder="1"/>
    </xf>
    <xf numFmtId="0" fontId="15" fillId="0" borderId="0" xfId="0" applyFont="1" applyBorder="1" applyAlignment="1">
      <alignment vertical="center" wrapText="1" readingOrder="1"/>
    </xf>
    <xf numFmtId="0" fontId="61" fillId="0" borderId="8" xfId="0" quotePrefix="1" applyFont="1" applyBorder="1" applyAlignment="1">
      <alignment horizontal="left" vertical="center" wrapText="1" readingOrder="1"/>
    </xf>
    <xf numFmtId="0" fontId="15" fillId="5" borderId="0" xfId="0" applyFont="1" applyFill="1" applyBorder="1" applyAlignment="1">
      <alignment horizontal="center" vertical="center" wrapText="1" readingOrder="1"/>
    </xf>
    <xf numFmtId="0" fontId="18" fillId="5" borderId="0" xfId="0" applyNumberFormat="1" applyFont="1" applyFill="1" applyBorder="1" applyAlignment="1">
      <alignment horizontal="left" vertical="center" wrapText="1" readingOrder="1"/>
    </xf>
    <xf numFmtId="0" fontId="18" fillId="6" borderId="7" xfId="3" applyNumberFormat="1" applyFont="1" applyFill="1" applyBorder="1" applyAlignment="1">
      <alignment horizontal="left" vertical="center" wrapText="1" readingOrder="1"/>
    </xf>
    <xf numFmtId="43" fontId="15" fillId="0" borderId="1" xfId="3" applyFont="1" applyFill="1" applyBorder="1" applyAlignment="1">
      <alignment horizontal="left" vertical="center" wrapText="1" readingOrder="1"/>
    </xf>
    <xf numFmtId="43" fontId="15" fillId="0" borderId="4" xfId="3" applyFont="1" applyFill="1" applyBorder="1" applyAlignment="1">
      <alignment horizontal="left" vertical="center" wrapText="1" readingOrder="1"/>
    </xf>
    <xf numFmtId="43" fontId="15" fillId="0" borderId="9" xfId="3" applyFont="1" applyFill="1" applyBorder="1" applyAlignment="1">
      <alignment horizontal="left" vertical="center" wrapText="1" readingOrder="1"/>
    </xf>
    <xf numFmtId="43" fontId="15" fillId="0" borderId="9" xfId="3" quotePrefix="1" applyFont="1" applyFill="1" applyBorder="1" applyAlignment="1">
      <alignment horizontal="left" vertical="center" wrapText="1" readingOrder="1"/>
    </xf>
    <xf numFmtId="43" fontId="15" fillId="6" borderId="11" xfId="3" applyFont="1" applyFill="1" applyBorder="1" applyAlignment="1">
      <alignment horizontal="left" vertical="center" wrapText="1" readingOrder="1"/>
    </xf>
    <xf numFmtId="0" fontId="64" fillId="0" borderId="3" xfId="2" applyFont="1" applyBorder="1" applyAlignment="1">
      <alignment vertical="center"/>
    </xf>
    <xf numFmtId="2" fontId="18" fillId="6" borderId="2" xfId="3" applyNumberFormat="1" applyFont="1" applyFill="1" applyBorder="1" applyAlignment="1">
      <alignment horizontal="left" vertical="center" wrapText="1" readingOrder="1"/>
    </xf>
    <xf numFmtId="0" fontId="62" fillId="5" borderId="7" xfId="2" applyFont="1" applyFill="1" applyBorder="1" applyAlignment="1">
      <alignment horizontal="right" vertical="center" wrapText="1" readingOrder="1"/>
    </xf>
    <xf numFmtId="0" fontId="65" fillId="0" borderId="3" xfId="2" applyFont="1" applyBorder="1" applyAlignment="1">
      <alignment vertical="center"/>
    </xf>
    <xf numFmtId="1" fontId="47" fillId="0" borderId="3" xfId="3" applyNumberFormat="1" applyFont="1" applyFill="1" applyBorder="1" applyAlignment="1">
      <alignment horizontal="center" vertical="center" wrapText="1"/>
    </xf>
    <xf numFmtId="0" fontId="67" fillId="0" borderId="3" xfId="2" applyFont="1" applyBorder="1"/>
    <xf numFmtId="0" fontId="18" fillId="6" borderId="2" xfId="3" quotePrefix="1" applyNumberFormat="1" applyFont="1" applyFill="1" applyBorder="1" applyAlignment="1">
      <alignment horizontal="left" vertical="center" wrapText="1" readingOrder="1"/>
    </xf>
    <xf numFmtId="0" fontId="66" fillId="0" borderId="0" xfId="2" applyFont="1" applyAlignment="1">
      <alignment readingOrder="1"/>
    </xf>
    <xf numFmtId="167" fontId="16" fillId="0" borderId="3" xfId="3" applyNumberFormat="1" applyFont="1" applyFill="1" applyBorder="1" applyAlignment="1">
      <alignment horizontal="right" vertical="center" wrapText="1"/>
    </xf>
    <xf numFmtId="0" fontId="18" fillId="0" borderId="3" xfId="2" applyFont="1" applyBorder="1" applyAlignment="1">
      <alignment vertical="center"/>
    </xf>
    <xf numFmtId="0" fontId="18" fillId="0" borderId="0" xfId="0" applyFont="1" applyBorder="1" applyAlignment="1">
      <alignment horizontal="left" vertical="center" wrapText="1" readingOrder="1"/>
    </xf>
    <xf numFmtId="0" fontId="16" fillId="0" borderId="0" xfId="0" applyFont="1" applyBorder="1" applyAlignment="1">
      <alignment horizontal="right" vertical="center" wrapText="1"/>
    </xf>
    <xf numFmtId="0" fontId="15" fillId="0" borderId="4" xfId="0" applyFont="1" applyBorder="1" applyAlignment="1">
      <alignment horizontal="left" vertical="center" wrapText="1" readingOrder="2"/>
    </xf>
    <xf numFmtId="0" fontId="15" fillId="6" borderId="8" xfId="0" applyFont="1" applyFill="1" applyBorder="1" applyAlignment="1">
      <alignment horizontal="left" vertical="center" wrapText="1" readingOrder="2"/>
    </xf>
    <xf numFmtId="0" fontId="15" fillId="0" borderId="9" xfId="0" applyFont="1" applyBorder="1" applyAlignment="1">
      <alignment horizontal="left" vertical="center" wrapText="1" readingOrder="2"/>
    </xf>
    <xf numFmtId="0" fontId="15" fillId="0" borderId="12" xfId="0" applyFont="1" applyFill="1" applyBorder="1" applyAlignment="1">
      <alignment horizontal="left" vertical="center" wrapText="1"/>
    </xf>
    <xf numFmtId="43" fontId="14" fillId="0" borderId="4" xfId="3" applyFont="1" applyFill="1" applyBorder="1" applyAlignment="1">
      <alignment horizontal="right" vertical="center"/>
    </xf>
    <xf numFmtId="0" fontId="1" fillId="7" borderId="0" xfId="2" applyFont="1" applyFill="1"/>
    <xf numFmtId="0" fontId="1" fillId="7" borderId="0" xfId="2" applyFont="1" applyFill="1" applyAlignment="1">
      <alignment vertical="center"/>
    </xf>
    <xf numFmtId="0" fontId="1" fillId="0" borderId="0" xfId="2" applyFont="1" applyFill="1"/>
    <xf numFmtId="0" fontId="1" fillId="0" borderId="0" xfId="2" applyFont="1"/>
    <xf numFmtId="0" fontId="1" fillId="8" borderId="0" xfId="2" applyFont="1" applyFill="1" applyAlignment="1">
      <alignment vertical="center"/>
    </xf>
    <xf numFmtId="0" fontId="1" fillId="8" borderId="0" xfId="2" applyFont="1" applyFill="1"/>
    <xf numFmtId="0" fontId="1" fillId="9" borderId="0" xfId="2" applyFont="1" applyFill="1"/>
    <xf numFmtId="166" fontId="15" fillId="0" borderId="4" xfId="1" applyNumberFormat="1" applyFont="1" applyFill="1" applyBorder="1" applyAlignment="1">
      <alignment horizontal="left" vertical="center" wrapText="1"/>
    </xf>
    <xf numFmtId="0" fontId="1" fillId="0" borderId="0" xfId="2" applyFont="1" applyAlignment="1">
      <alignment vertical="center"/>
    </xf>
    <xf numFmtId="0" fontId="60" fillId="5" borderId="0" xfId="0" applyFont="1" applyFill="1" applyBorder="1" applyAlignment="1">
      <alignment horizontal="left" vertical="center" wrapText="1" readingOrder="1"/>
    </xf>
    <xf numFmtId="0" fontId="44" fillId="0" borderId="0" xfId="2" applyFont="1" applyFill="1" applyBorder="1" applyAlignment="1">
      <alignment vertical="center" wrapText="1"/>
    </xf>
    <xf numFmtId="0" fontId="13" fillId="0" borderId="0" xfId="0" quotePrefix="1" applyFont="1" applyAlignment="1">
      <alignment horizontal="center" vertical="center" wrapText="1"/>
    </xf>
    <xf numFmtId="0" fontId="61" fillId="0" borderId="0" xfId="0" quotePrefix="1" applyFont="1" applyAlignment="1">
      <alignment horizontal="center" vertical="center" wrapText="1" readingOrder="1"/>
    </xf>
    <xf numFmtId="0" fontId="18" fillId="0" borderId="0" xfId="0" applyFont="1" applyBorder="1" applyAlignment="1">
      <alignment horizontal="left" vertical="center" wrapText="1" readingOrder="1"/>
    </xf>
    <xf numFmtId="0" fontId="60" fillId="5" borderId="0" xfId="0" applyFont="1" applyFill="1" applyBorder="1" applyAlignment="1">
      <alignment horizontal="left" vertical="center" wrapText="1" readingOrder="1"/>
    </xf>
    <xf numFmtId="0" fontId="16" fillId="0" borderId="0" xfId="0" applyFont="1" applyBorder="1" applyAlignment="1">
      <alignment horizontal="right" vertical="center" wrapText="1"/>
    </xf>
    <xf numFmtId="4" fontId="44" fillId="6" borderId="6" xfId="3" quotePrefix="1" applyNumberFormat="1" applyFont="1" applyFill="1" applyBorder="1" applyAlignment="1">
      <alignment horizontal="center" vertical="center" wrapText="1"/>
    </xf>
    <xf numFmtId="4" fontId="44" fillId="6" borderId="2" xfId="3" quotePrefix="1" applyNumberFormat="1" applyFont="1" applyFill="1" applyBorder="1" applyAlignment="1">
      <alignment horizontal="center" vertical="center" wrapText="1"/>
    </xf>
    <xf numFmtId="0" fontId="61" fillId="0" borderId="0" xfId="0" applyFont="1" applyFill="1" applyBorder="1" applyAlignment="1">
      <alignment vertical="center" wrapText="1" readingOrder="1"/>
    </xf>
    <xf numFmtId="0" fontId="15" fillId="0" borderId="0" xfId="0" applyFont="1" applyBorder="1" applyAlignment="1">
      <alignment horizontal="left" vertical="center" wrapText="1" readingOrder="1"/>
    </xf>
    <xf numFmtId="0" fontId="15" fillId="0" borderId="0" xfId="0" applyFont="1" applyFill="1" applyBorder="1" applyAlignment="1">
      <alignment horizontal="left" vertical="center" wrapText="1" readingOrder="1"/>
    </xf>
    <xf numFmtId="0" fontId="15" fillId="6" borderId="0" xfId="0" applyFont="1" applyFill="1" applyBorder="1" applyAlignment="1">
      <alignment horizontal="left" vertical="center" wrapText="1" readingOrder="1"/>
    </xf>
    <xf numFmtId="0" fontId="14" fillId="0" borderId="6" xfId="0" applyFont="1" applyBorder="1" applyAlignment="1">
      <alignment horizontal="right" vertical="center" wrapText="1"/>
    </xf>
    <xf numFmtId="3" fontId="15" fillId="0" borderId="1" xfId="1" applyNumberFormat="1" applyFont="1" applyBorder="1" applyAlignment="1">
      <alignment horizontal="left" vertical="center" wrapText="1"/>
    </xf>
    <xf numFmtId="3" fontId="15" fillId="0" borderId="4" xfId="1" applyNumberFormat="1" applyFont="1" applyBorder="1" applyAlignment="1">
      <alignment horizontal="left" vertical="center" wrapText="1"/>
    </xf>
    <xf numFmtId="4" fontId="15" fillId="0" borderId="1" xfId="1" applyNumberFormat="1" applyFont="1" applyBorder="1" applyAlignment="1">
      <alignment horizontal="left" vertical="center" wrapText="1"/>
    </xf>
    <xf numFmtId="4" fontId="15" fillId="0" borderId="4" xfId="1" applyNumberFormat="1" applyFont="1" applyBorder="1" applyAlignment="1">
      <alignment horizontal="left" vertical="center" wrapText="1"/>
    </xf>
    <xf numFmtId="4" fontId="15" fillId="0" borderId="2" xfId="1" applyNumberFormat="1" applyFont="1" applyBorder="1" applyAlignment="1">
      <alignment horizontal="left" vertical="center" wrapText="1"/>
    </xf>
    <xf numFmtId="4" fontId="15" fillId="0" borderId="12" xfId="0" applyNumberFormat="1" applyFont="1" applyBorder="1" applyAlignment="1">
      <alignment vertical="center" wrapText="1"/>
    </xf>
    <xf numFmtId="2" fontId="15" fillId="0" borderId="4" xfId="1" applyNumberFormat="1" applyFont="1" applyBorder="1" applyAlignment="1">
      <alignment horizontal="left" vertical="center" wrapText="1"/>
    </xf>
    <xf numFmtId="2" fontId="15" fillId="0" borderId="12" xfId="0" applyNumberFormat="1" applyFont="1" applyBorder="1" applyAlignment="1">
      <alignment vertical="center" wrapText="1"/>
    </xf>
    <xf numFmtId="43" fontId="15" fillId="0" borderId="1" xfId="1" applyNumberFormat="1" applyFont="1" applyBorder="1" applyAlignment="1">
      <alignment horizontal="left" vertical="center" wrapText="1"/>
    </xf>
    <xf numFmtId="43" fontId="15" fillId="0" borderId="4" xfId="1" applyNumberFormat="1" applyFont="1" applyBorder="1" applyAlignment="1">
      <alignment horizontal="left" vertical="center" wrapText="1"/>
    </xf>
    <xf numFmtId="43" fontId="15" fillId="0" borderId="12" xfId="0" applyNumberFormat="1" applyFont="1" applyBorder="1" applyAlignment="1">
      <alignment vertical="center" wrapText="1"/>
    </xf>
    <xf numFmtId="167" fontId="15" fillId="0" borderId="1" xfId="1" applyNumberFormat="1" applyFont="1" applyBorder="1" applyAlignment="1">
      <alignment horizontal="left" vertical="center" wrapText="1"/>
    </xf>
    <xf numFmtId="167" fontId="15" fillId="0" borderId="4" xfId="1" applyNumberFormat="1" applyFont="1" applyBorder="1" applyAlignment="1">
      <alignment horizontal="left" vertical="center" wrapText="1"/>
    </xf>
    <xf numFmtId="167" fontId="15" fillId="0" borderId="2" xfId="1" applyNumberFormat="1" applyFont="1" applyFill="1" applyBorder="1" applyAlignment="1">
      <alignment horizontal="left" vertical="center" wrapText="1"/>
    </xf>
    <xf numFmtId="167" fontId="15" fillId="0" borderId="12" xfId="0" applyNumberFormat="1" applyFont="1" applyBorder="1" applyAlignment="1">
      <alignment vertical="center" wrapText="1"/>
    </xf>
    <xf numFmtId="2" fontId="15" fillId="0" borderId="2" xfId="1" applyNumberFormat="1" applyFont="1" applyBorder="1" applyAlignment="1">
      <alignment horizontal="left" vertical="center" wrapText="1"/>
    </xf>
    <xf numFmtId="43" fontId="15" fillId="0" borderId="2" xfId="1" applyNumberFormat="1" applyFont="1" applyBorder="1" applyAlignment="1">
      <alignment horizontal="left" vertical="center" wrapText="1"/>
    </xf>
    <xf numFmtId="3" fontId="15" fillId="0" borderId="2" xfId="1" applyNumberFormat="1" applyFont="1" applyFill="1" applyBorder="1" applyAlignment="1">
      <alignment horizontal="left" vertical="center" wrapText="1"/>
    </xf>
    <xf numFmtId="169" fontId="0" fillId="0" borderId="0" xfId="0" applyNumberFormat="1"/>
    <xf numFmtId="165" fontId="15" fillId="0" borderId="3" xfId="0" applyNumberFormat="1" applyFont="1" applyBorder="1" applyAlignment="1">
      <alignment horizontal="right" vertical="center" wrapText="1" indent="3"/>
    </xf>
    <xf numFmtId="165" fontId="15" fillId="0" borderId="4" xfId="0" applyNumberFormat="1" applyFont="1" applyBorder="1" applyAlignment="1">
      <alignment horizontal="right" vertical="center" wrapText="1" indent="3"/>
    </xf>
    <xf numFmtId="165" fontId="15" fillId="0" borderId="4" xfId="0" applyNumberFormat="1" applyFont="1" applyBorder="1" applyAlignment="1">
      <alignment horizontal="right" vertical="center" wrapText="1" indent="3" readingOrder="2"/>
    </xf>
    <xf numFmtId="165" fontId="15" fillId="0" borderId="0" xfId="0" applyNumberFormat="1" applyFont="1" applyBorder="1" applyAlignment="1">
      <alignment horizontal="right" vertical="center" wrapText="1" indent="3"/>
    </xf>
    <xf numFmtId="165" fontId="15" fillId="0" borderId="12" xfId="0" applyNumberFormat="1" applyFont="1" applyBorder="1" applyAlignment="1">
      <alignment horizontal="right" vertical="center" wrapText="1" indent="3"/>
    </xf>
    <xf numFmtId="165" fontId="15" fillId="6" borderId="8" xfId="0" applyNumberFormat="1" applyFont="1" applyFill="1" applyBorder="1" applyAlignment="1">
      <alignment horizontal="right" vertical="center" wrapText="1" indent="3"/>
    </xf>
    <xf numFmtId="0" fontId="15" fillId="0" borderId="1" xfId="0" applyFont="1" applyBorder="1" applyAlignment="1">
      <alignment horizontal="center" vertical="center" wrapText="1" readingOrder="2"/>
    </xf>
    <xf numFmtId="0" fontId="15" fillId="0" borderId="9" xfId="0" applyFont="1" applyBorder="1" applyAlignment="1">
      <alignment horizontal="center" vertical="center" wrapText="1" readingOrder="2"/>
    </xf>
    <xf numFmtId="0" fontId="15" fillId="0" borderId="12" xfId="0" applyFont="1" applyBorder="1" applyAlignment="1">
      <alignment horizontal="center" vertical="center" wrapText="1" readingOrder="2"/>
    </xf>
    <xf numFmtId="0" fontId="15" fillId="6" borderId="8" xfId="0" applyFont="1" applyFill="1" applyBorder="1" applyAlignment="1">
      <alignment horizontal="center" vertical="center" wrapText="1" readingOrder="2"/>
    </xf>
    <xf numFmtId="2" fontId="15" fillId="0" borderId="1" xfId="1" applyNumberFormat="1" applyFont="1" applyBorder="1" applyAlignment="1">
      <alignment horizontal="center" vertical="center" wrapText="1"/>
    </xf>
    <xf numFmtId="2" fontId="15" fillId="0" borderId="9" xfId="1" applyNumberFormat="1" applyFont="1" applyBorder="1" applyAlignment="1">
      <alignment horizontal="center" vertical="center" wrapText="1"/>
    </xf>
    <xf numFmtId="2" fontId="15" fillId="0" borderId="4" xfId="0" applyNumberFormat="1" applyFont="1" applyBorder="1" applyAlignment="1">
      <alignment horizontal="center" vertical="center" wrapText="1"/>
    </xf>
    <xf numFmtId="2" fontId="15" fillId="0" borderId="7" xfId="0" applyNumberFormat="1" applyFont="1" applyBorder="1" applyAlignment="1">
      <alignment horizontal="center" vertical="center" wrapText="1"/>
    </xf>
    <xf numFmtId="2" fontId="15" fillId="0" borderId="12" xfId="0" applyNumberFormat="1" applyFont="1" applyBorder="1" applyAlignment="1">
      <alignment horizontal="center" vertical="center" wrapText="1"/>
    </xf>
    <xf numFmtId="2" fontId="15" fillId="6" borderId="8" xfId="1" applyNumberFormat="1" applyFont="1" applyFill="1" applyBorder="1" applyAlignment="1">
      <alignment horizontal="center" vertical="center" wrapText="1"/>
    </xf>
    <xf numFmtId="0" fontId="16" fillId="6" borderId="4" xfId="1" applyNumberFormat="1" applyFont="1" applyFill="1" applyBorder="1" applyAlignment="1">
      <alignment horizontal="right" vertical="center" wrapText="1" indent="1"/>
    </xf>
    <xf numFmtId="0" fontId="19" fillId="6" borderId="1" xfId="1" applyNumberFormat="1" applyFont="1" applyFill="1" applyBorder="1" applyAlignment="1">
      <alignment horizontal="right" vertical="center" wrapText="1" indent="1"/>
    </xf>
    <xf numFmtId="169" fontId="43" fillId="10" borderId="19" xfId="0" applyNumberFormat="1" applyFont="1" applyFill="1" applyBorder="1" applyAlignment="1">
      <alignment horizontal="center"/>
    </xf>
    <xf numFmtId="0" fontId="32" fillId="0" borderId="0" xfId="0" applyFont="1" applyAlignment="1">
      <alignment horizontal="right" vertical="center" readingOrder="2"/>
    </xf>
    <xf numFmtId="0" fontId="16" fillId="0" borderId="0" xfId="0" applyFont="1" applyBorder="1" applyAlignment="1">
      <alignment horizontal="right" wrapText="1" readingOrder="1"/>
    </xf>
    <xf numFmtId="0" fontId="18" fillId="0" borderId="0" xfId="0" applyFont="1" applyBorder="1" applyAlignment="1">
      <alignment horizontal="left" wrapText="1" readingOrder="1"/>
    </xf>
    <xf numFmtId="0" fontId="16" fillId="6" borderId="1" xfId="1" applyNumberFormat="1" applyFont="1" applyFill="1" applyBorder="1" applyAlignment="1">
      <alignment horizontal="right" vertical="top" wrapText="1"/>
    </xf>
    <xf numFmtId="0" fontId="19" fillId="6" borderId="1" xfId="1" applyNumberFormat="1" applyFont="1" applyFill="1" applyBorder="1" applyAlignment="1">
      <alignment horizontal="right" vertical="top" wrapText="1"/>
    </xf>
    <xf numFmtId="0" fontId="18" fillId="6" borderId="2" xfId="1" applyNumberFormat="1" applyFont="1" applyFill="1" applyBorder="1" applyAlignment="1">
      <alignment horizontal="left" vertical="top" wrapText="1" readingOrder="1"/>
    </xf>
    <xf numFmtId="0" fontId="19" fillId="6" borderId="1" xfId="1" applyNumberFormat="1" applyFont="1" applyFill="1" applyBorder="1" applyAlignment="1">
      <alignment horizontal="center" vertical="top" wrapText="1"/>
    </xf>
    <xf numFmtId="0" fontId="18" fillId="6" borderId="2" xfId="1" applyNumberFormat="1" applyFont="1" applyFill="1" applyBorder="1" applyAlignment="1">
      <alignment horizontal="center" vertical="top" wrapText="1" readingOrder="1"/>
    </xf>
    <xf numFmtId="0" fontId="63" fillId="6" borderId="2" xfId="1" applyNumberFormat="1" applyFont="1" applyFill="1" applyBorder="1" applyAlignment="1">
      <alignment horizontal="left" vertical="top" wrapText="1" readingOrder="1"/>
    </xf>
    <xf numFmtId="0" fontId="15" fillId="0" borderId="6" xfId="0" applyFont="1" applyBorder="1" applyAlignment="1">
      <alignment horizontal="left" vertical="center" wrapText="1"/>
    </xf>
    <xf numFmtId="0" fontId="18" fillId="0" borderId="0" xfId="2" applyFont="1" applyFill="1" applyBorder="1" applyAlignment="1">
      <alignment vertical="center" wrapText="1" readingOrder="1"/>
    </xf>
    <xf numFmtId="0" fontId="16" fillId="0" borderId="0" xfId="0" applyFont="1" applyBorder="1" applyAlignment="1">
      <alignment vertical="center" wrapText="1"/>
    </xf>
    <xf numFmtId="0" fontId="18" fillId="0" borderId="0" xfId="0" applyFont="1" applyBorder="1" applyAlignment="1">
      <alignment horizontal="left" vertical="center" wrapText="1" readingOrder="1"/>
    </xf>
    <xf numFmtId="165" fontId="15" fillId="0" borderId="0" xfId="3" applyNumberFormat="1" applyFont="1" applyFill="1" applyBorder="1" applyAlignment="1">
      <alignment horizontal="left" vertical="center" wrapText="1"/>
    </xf>
    <xf numFmtId="3" fontId="15" fillId="0" borderId="6" xfId="3" applyNumberFormat="1" applyFont="1" applyFill="1" applyBorder="1" applyAlignment="1">
      <alignment horizontal="left" vertical="center" wrapText="1"/>
    </xf>
    <xf numFmtId="167" fontId="15" fillId="0" borderId="2" xfId="3" applyNumberFormat="1" applyFont="1" applyFill="1" applyBorder="1" applyAlignment="1">
      <alignment horizontal="left" vertical="center" wrapText="1"/>
    </xf>
    <xf numFmtId="167" fontId="15" fillId="6" borderId="8" xfId="3" applyNumberFormat="1" applyFont="1" applyFill="1" applyBorder="1" applyAlignment="1">
      <alignment horizontal="left" vertical="center" wrapText="1"/>
    </xf>
    <xf numFmtId="4" fontId="14" fillId="6" borderId="1" xfId="3" applyNumberFormat="1" applyFont="1" applyFill="1" applyBorder="1" applyAlignment="1">
      <alignment horizontal="right" vertical="center" wrapText="1"/>
    </xf>
    <xf numFmtId="4" fontId="14" fillId="6" borderId="6" xfId="3" applyNumberFormat="1" applyFont="1" applyFill="1" applyBorder="1" applyAlignment="1">
      <alignment horizontal="right" vertical="center" wrapText="1"/>
    </xf>
    <xf numFmtId="3" fontId="15" fillId="0" borderId="0" xfId="3" applyNumberFormat="1" applyFont="1" applyFill="1" applyBorder="1" applyAlignment="1">
      <alignment horizontal="left" vertical="center" wrapText="1"/>
    </xf>
    <xf numFmtId="167" fontId="15" fillId="0" borderId="0" xfId="1" applyNumberFormat="1" applyFont="1" applyFill="1" applyBorder="1" applyAlignment="1">
      <alignment horizontal="left" vertical="center" wrapText="1"/>
    </xf>
    <xf numFmtId="168" fontId="15" fillId="0" borderId="4" xfId="3" applyNumberFormat="1" applyFont="1" applyFill="1" applyBorder="1" applyAlignment="1">
      <alignment horizontal="left" vertical="center" wrapText="1"/>
    </xf>
    <xf numFmtId="165" fontId="15" fillId="0" borderId="0" xfId="3" applyNumberFormat="1" applyFont="1" applyFill="1" applyBorder="1" applyAlignment="1">
      <alignment horizontal="right" vertical="center" wrapText="1" indent="4" readingOrder="1"/>
    </xf>
    <xf numFmtId="165" fontId="15" fillId="0" borderId="4" xfId="3" applyNumberFormat="1" applyFont="1" applyFill="1" applyBorder="1" applyAlignment="1">
      <alignment horizontal="right" vertical="center" wrapText="1" indent="4" readingOrder="1"/>
    </xf>
    <xf numFmtId="165" fontId="15" fillId="6" borderId="11" xfId="3" applyNumberFormat="1" applyFont="1" applyFill="1" applyBorder="1" applyAlignment="1">
      <alignment horizontal="right" vertical="center" wrapText="1" indent="4" readingOrder="1"/>
    </xf>
    <xf numFmtId="0" fontId="15" fillId="0" borderId="0" xfId="3" applyNumberFormat="1" applyFont="1" applyFill="1" applyBorder="1" applyAlignment="1">
      <alignment horizontal="right" vertical="center" wrapText="1" indent="4" readingOrder="2"/>
    </xf>
    <xf numFmtId="0" fontId="15" fillId="0" borderId="4" xfId="3" applyNumberFormat="1" applyFont="1" applyFill="1" applyBorder="1" applyAlignment="1">
      <alignment horizontal="right" vertical="center" wrapText="1" indent="4" readingOrder="2"/>
    </xf>
    <xf numFmtId="167" fontId="15" fillId="0" borderId="4" xfId="3" applyNumberFormat="1" applyFont="1" applyFill="1" applyBorder="1" applyAlignment="1">
      <alignment horizontal="right" vertical="center" wrapText="1" indent="4" readingOrder="2"/>
    </xf>
    <xf numFmtId="3" fontId="15" fillId="6" borderId="11" xfId="3" applyNumberFormat="1" applyFont="1" applyFill="1" applyBorder="1" applyAlignment="1">
      <alignment horizontal="right" vertical="center" wrapText="1" indent="4" readingOrder="2"/>
    </xf>
    <xf numFmtId="0" fontId="16" fillId="10" borderId="0" xfId="0" quotePrefix="1" applyFont="1" applyFill="1" applyBorder="1" applyAlignment="1">
      <alignment vertical="center" wrapText="1" readingOrder="2"/>
    </xf>
    <xf numFmtId="0" fontId="16" fillId="0" borderId="0" xfId="0" applyFont="1" applyBorder="1" applyAlignment="1">
      <alignment vertical="center"/>
    </xf>
    <xf numFmtId="0" fontId="18" fillId="10" borderId="0" xfId="2" applyFont="1" applyFill="1" applyBorder="1" applyAlignment="1">
      <alignment vertical="center" wrapText="1" readingOrder="1"/>
    </xf>
    <xf numFmtId="0" fontId="18" fillId="0" borderId="5" xfId="0" applyFont="1" applyBorder="1" applyAlignment="1">
      <alignment vertical="center" readingOrder="1"/>
    </xf>
    <xf numFmtId="0" fontId="16" fillId="0" borderId="0" xfId="0" quotePrefix="1" applyFont="1" applyBorder="1" applyAlignment="1">
      <alignment horizontal="right" vertical="center" readingOrder="2"/>
    </xf>
    <xf numFmtId="0" fontId="16" fillId="0" borderId="0" xfId="0" applyFont="1" applyBorder="1" applyAlignment="1">
      <alignment horizontal="right" vertical="center" readingOrder="2"/>
    </xf>
    <xf numFmtId="169" fontId="15" fillId="0" borderId="6" xfId="3" applyNumberFormat="1" applyFont="1" applyFill="1" applyBorder="1" applyAlignment="1">
      <alignment horizontal="left" vertical="center" wrapText="1"/>
    </xf>
    <xf numFmtId="166" fontId="15" fillId="0" borderId="6" xfId="1" applyNumberFormat="1" applyFont="1" applyFill="1" applyBorder="1" applyAlignment="1">
      <alignment horizontal="left" vertical="center" wrapText="1"/>
    </xf>
    <xf numFmtId="169" fontId="15" fillId="0" borderId="4" xfId="3" applyNumberFormat="1" applyFont="1" applyFill="1" applyBorder="1" applyAlignment="1">
      <alignment horizontal="left" vertical="center" wrapText="1"/>
    </xf>
    <xf numFmtId="169" fontId="15" fillId="0" borderId="4" xfId="1" applyNumberFormat="1" applyFont="1" applyFill="1" applyBorder="1" applyAlignment="1">
      <alignment horizontal="left" vertical="center" wrapText="1"/>
    </xf>
    <xf numFmtId="165" fontId="15" fillId="0" borderId="2" xfId="3" applyNumberFormat="1" applyFont="1" applyFill="1" applyBorder="1" applyAlignment="1">
      <alignment horizontal="left" vertical="center" wrapText="1"/>
    </xf>
    <xf numFmtId="166" fontId="15" fillId="0" borderId="2" xfId="3" applyNumberFormat="1" applyFont="1" applyFill="1" applyBorder="1" applyAlignment="1">
      <alignment horizontal="left" vertical="center" wrapText="1"/>
    </xf>
    <xf numFmtId="166" fontId="15" fillId="0" borderId="9" xfId="1" applyNumberFormat="1" applyFont="1" applyFill="1" applyBorder="1" applyAlignment="1">
      <alignment horizontal="left" vertical="center" wrapText="1"/>
    </xf>
    <xf numFmtId="166" fontId="15" fillId="6" borderId="8" xfId="3" applyNumberFormat="1" applyFont="1" applyFill="1" applyBorder="1" applyAlignment="1">
      <alignment horizontal="left" vertical="center" wrapText="1"/>
    </xf>
    <xf numFmtId="166" fontId="15" fillId="6" borderId="11" xfId="1" applyNumberFormat="1" applyFont="1" applyFill="1" applyBorder="1" applyAlignment="1">
      <alignment horizontal="left" vertical="center" wrapText="1"/>
    </xf>
    <xf numFmtId="0" fontId="16" fillId="6" borderId="6" xfId="3" applyNumberFormat="1" applyFont="1" applyFill="1" applyBorder="1" applyAlignment="1">
      <alignment horizontal="right" vertical="center" wrapText="1"/>
    </xf>
    <xf numFmtId="0" fontId="16" fillId="6" borderId="6" xfId="3" quotePrefix="1" applyNumberFormat="1" applyFont="1" applyFill="1" applyBorder="1" applyAlignment="1">
      <alignment horizontal="right" vertical="center" wrapText="1"/>
    </xf>
    <xf numFmtId="43" fontId="16" fillId="6" borderId="6" xfId="3" quotePrefix="1" applyFont="1" applyFill="1" applyBorder="1" applyAlignment="1">
      <alignment horizontal="right" vertical="center" wrapText="1"/>
    </xf>
    <xf numFmtId="0" fontId="18" fillId="6" borderId="7" xfId="3" quotePrefix="1" applyNumberFormat="1" applyFont="1" applyFill="1" applyBorder="1" applyAlignment="1">
      <alignment horizontal="left" vertical="center" wrapText="1" readingOrder="1"/>
    </xf>
    <xf numFmtId="0" fontId="16" fillId="0" borderId="0" xfId="0" applyFont="1" applyBorder="1" applyAlignment="1">
      <alignment vertical="center" wrapText="1"/>
    </xf>
    <xf numFmtId="0" fontId="16" fillId="0" borderId="0" xfId="0" applyFont="1" applyBorder="1" applyAlignment="1">
      <alignment vertical="center" wrapText="1"/>
    </xf>
    <xf numFmtId="0" fontId="16" fillId="0" borderId="0" xfId="0" applyFont="1" applyBorder="1" applyAlignment="1">
      <alignment horizontal="right" vertical="center" wrapText="1"/>
    </xf>
    <xf numFmtId="0" fontId="61" fillId="0" borderId="8" xfId="0" quotePrefix="1" applyFont="1" applyBorder="1" applyAlignment="1">
      <alignment horizontal="left" vertical="center" wrapText="1" readingOrder="1"/>
    </xf>
    <xf numFmtId="0" fontId="18" fillId="6" borderId="2" xfId="1" applyNumberFormat="1" applyFont="1" applyFill="1" applyBorder="1" applyAlignment="1">
      <alignment horizontal="right" vertical="center" wrapText="1"/>
    </xf>
    <xf numFmtId="0" fontId="18" fillId="6" borderId="2" xfId="1" applyNumberFormat="1" applyFont="1" applyFill="1" applyBorder="1" applyAlignment="1">
      <alignment horizontal="right" vertical="center" wrapText="1" indent="1"/>
    </xf>
    <xf numFmtId="0" fontId="15" fillId="0" borderId="6" xfId="0" applyFont="1" applyBorder="1" applyAlignment="1">
      <alignment horizontal="right" vertical="center" wrapText="1" indent="3"/>
    </xf>
    <xf numFmtId="0" fontId="15" fillId="0" borderId="4" xfId="0" applyFont="1" applyBorder="1" applyAlignment="1">
      <alignment horizontal="right" vertical="center" wrapText="1" indent="3"/>
    </xf>
    <xf numFmtId="0" fontId="15" fillId="0" borderId="9" xfId="0" applyFont="1" applyBorder="1" applyAlignment="1">
      <alignment horizontal="right" vertical="center" wrapText="1" indent="3"/>
    </xf>
    <xf numFmtId="0" fontId="15" fillId="0" borderId="12" xfId="0" applyFont="1" applyFill="1" applyBorder="1" applyAlignment="1">
      <alignment horizontal="right" vertical="center" wrapText="1" indent="3"/>
    </xf>
    <xf numFmtId="0" fontId="15" fillId="6" borderId="8" xfId="0" applyFont="1" applyFill="1" applyBorder="1" applyAlignment="1">
      <alignment horizontal="right" vertical="center" wrapText="1" indent="3"/>
    </xf>
    <xf numFmtId="0" fontId="18" fillId="6" borderId="2" xfId="1" applyNumberFormat="1" applyFont="1" applyFill="1" applyBorder="1" applyAlignment="1">
      <alignment horizontal="left" vertical="center" wrapText="1" indent="1"/>
    </xf>
    <xf numFmtId="0" fontId="15" fillId="0" borderId="0" xfId="0" applyFont="1" applyBorder="1" applyAlignment="1">
      <alignment horizontal="right" vertical="center" wrapText="1" indent="3"/>
    </xf>
    <xf numFmtId="0" fontId="15" fillId="0" borderId="0" xfId="3" applyNumberFormat="1" applyFont="1" applyFill="1" applyBorder="1" applyAlignment="1">
      <alignment horizontal="left" vertical="center" wrapText="1" indent="1"/>
    </xf>
    <xf numFmtId="0" fontId="15" fillId="0" borderId="6" xfId="3" applyNumberFormat="1" applyFont="1" applyFill="1" applyBorder="1" applyAlignment="1">
      <alignment horizontal="left" vertical="center" wrapText="1" indent="1"/>
    </xf>
    <xf numFmtId="0" fontId="15" fillId="0" borderId="4" xfId="3" applyNumberFormat="1" applyFont="1" applyFill="1" applyBorder="1" applyAlignment="1">
      <alignment horizontal="left" vertical="center" wrapText="1" indent="1"/>
    </xf>
    <xf numFmtId="167" fontId="15" fillId="0" borderId="4" xfId="3" applyNumberFormat="1" applyFont="1" applyFill="1" applyBorder="1" applyAlignment="1">
      <alignment horizontal="left" vertical="center" wrapText="1" indent="1"/>
    </xf>
    <xf numFmtId="1" fontId="15" fillId="0" borderId="4" xfId="3" applyNumberFormat="1" applyFont="1" applyFill="1" applyBorder="1" applyAlignment="1">
      <alignment horizontal="left" vertical="center" wrapText="1" indent="1"/>
    </xf>
    <xf numFmtId="1" fontId="15" fillId="0" borderId="9" xfId="3" applyNumberFormat="1" applyFont="1" applyFill="1" applyBorder="1" applyAlignment="1">
      <alignment horizontal="left" vertical="center" wrapText="1" indent="1"/>
    </xf>
    <xf numFmtId="167" fontId="15" fillId="0" borderId="9" xfId="3" applyNumberFormat="1" applyFont="1" applyFill="1" applyBorder="1" applyAlignment="1">
      <alignment horizontal="left" vertical="center" wrapText="1" indent="1"/>
    </xf>
    <xf numFmtId="0" fontId="15" fillId="0" borderId="9" xfId="3" applyNumberFormat="1" applyFont="1" applyFill="1" applyBorder="1" applyAlignment="1">
      <alignment horizontal="left" vertical="center" wrapText="1" indent="1"/>
    </xf>
    <xf numFmtId="167" fontId="15" fillId="6" borderId="11" xfId="1" applyNumberFormat="1" applyFont="1" applyFill="1" applyBorder="1" applyAlignment="1">
      <alignment horizontal="left" vertical="center" wrapText="1" indent="1"/>
    </xf>
    <xf numFmtId="167" fontId="15" fillId="6" borderId="11" xfId="3" applyNumberFormat="1" applyFont="1" applyFill="1" applyBorder="1" applyAlignment="1">
      <alignment horizontal="left" vertical="center" wrapText="1" indent="1"/>
    </xf>
    <xf numFmtId="43" fontId="16" fillId="6" borderId="6" xfId="3" applyFont="1" applyFill="1" applyBorder="1" applyAlignment="1">
      <alignment horizontal="right" vertical="center" wrapText="1" indent="1"/>
    </xf>
    <xf numFmtId="43" fontId="18" fillId="6" borderId="7" xfId="3" applyFont="1" applyFill="1" applyBorder="1" applyAlignment="1">
      <alignment horizontal="right" vertical="center" wrapText="1" indent="1" readingOrder="1"/>
    </xf>
    <xf numFmtId="4" fontId="14" fillId="6" borderId="1" xfId="3" applyNumberFormat="1" applyFont="1" applyFill="1" applyBorder="1" applyAlignment="1">
      <alignment horizontal="right" vertical="center" wrapText="1" indent="1"/>
    </xf>
    <xf numFmtId="4" fontId="18" fillId="6" borderId="2" xfId="3" applyNumberFormat="1" applyFont="1" applyFill="1" applyBorder="1" applyAlignment="1">
      <alignment horizontal="right" vertical="center" wrapText="1" indent="1" readingOrder="1"/>
    </xf>
    <xf numFmtId="1" fontId="15" fillId="0" borderId="0" xfId="3" applyNumberFormat="1" applyFont="1" applyFill="1" applyBorder="1" applyAlignment="1">
      <alignment horizontal="right" vertical="center" wrapText="1" indent="4" readingOrder="1"/>
    </xf>
    <xf numFmtId="1" fontId="15" fillId="0" borderId="4" xfId="3" applyNumberFormat="1" applyFont="1" applyFill="1" applyBorder="1" applyAlignment="1">
      <alignment horizontal="right" vertical="center" wrapText="1" indent="4" readingOrder="1"/>
    </xf>
    <xf numFmtId="1" fontId="15" fillId="0" borderId="9" xfId="3" applyNumberFormat="1" applyFont="1" applyFill="1" applyBorder="1" applyAlignment="1">
      <alignment horizontal="right" vertical="center" wrapText="1" indent="4" readingOrder="1"/>
    </xf>
    <xf numFmtId="1" fontId="15" fillId="6" borderId="11" xfId="3" applyNumberFormat="1" applyFont="1" applyFill="1" applyBorder="1" applyAlignment="1">
      <alignment horizontal="right" vertical="center" wrapText="1" indent="4" readingOrder="1"/>
    </xf>
    <xf numFmtId="167" fontId="15" fillId="0" borderId="4" xfId="3" applyNumberFormat="1" applyFont="1" applyFill="1" applyBorder="1" applyAlignment="1">
      <alignment horizontal="right" vertical="center" wrapText="1" indent="5" readingOrder="2"/>
    </xf>
    <xf numFmtId="167" fontId="15" fillId="0" borderId="9" xfId="3" applyNumberFormat="1" applyFont="1" applyFill="1" applyBorder="1" applyAlignment="1">
      <alignment horizontal="right" vertical="center" wrapText="1" indent="5" readingOrder="2"/>
    </xf>
    <xf numFmtId="167" fontId="15" fillId="6" borderId="11" xfId="3" applyNumberFormat="1" applyFont="1" applyFill="1" applyBorder="1" applyAlignment="1">
      <alignment horizontal="right" vertical="center" wrapText="1" indent="5" readingOrder="2"/>
    </xf>
    <xf numFmtId="0" fontId="13" fillId="0" borderId="0" xfId="0" quotePrefix="1" applyFont="1" applyAlignment="1">
      <alignment horizontal="center" vertical="center" wrapText="1"/>
    </xf>
    <xf numFmtId="0" fontId="61" fillId="0" borderId="0" xfId="0" quotePrefix="1" applyFont="1" applyAlignment="1">
      <alignment horizontal="center" vertical="center" wrapText="1" readingOrder="1"/>
    </xf>
    <xf numFmtId="0" fontId="16" fillId="0" borderId="0" xfId="0" applyFont="1" applyBorder="1" applyAlignment="1">
      <alignment horizontal="right" wrapText="1" readingOrder="2"/>
    </xf>
    <xf numFmtId="0" fontId="18" fillId="0" borderId="0" xfId="0" applyFont="1" applyBorder="1" applyAlignment="1">
      <alignment horizontal="left" vertical="center" wrapText="1" readingOrder="1"/>
    </xf>
    <xf numFmtId="0" fontId="16" fillId="0" borderId="0" xfId="0" applyFont="1" applyBorder="1" applyAlignment="1">
      <alignment horizontal="right" vertical="center" wrapText="1" readingOrder="2"/>
    </xf>
    <xf numFmtId="0" fontId="60" fillId="5" borderId="0" xfId="0" applyFont="1" applyFill="1" applyBorder="1" applyAlignment="1">
      <alignment horizontal="left" vertical="center" wrapText="1" readingOrder="1"/>
    </xf>
    <xf numFmtId="0" fontId="60" fillId="5" borderId="7" xfId="0" applyFont="1" applyFill="1" applyBorder="1" applyAlignment="1">
      <alignment horizontal="left" vertical="center" wrapText="1" readingOrder="1"/>
    </xf>
    <xf numFmtId="0" fontId="60" fillId="5" borderId="4" xfId="0" applyFont="1" applyFill="1" applyBorder="1" applyAlignment="1">
      <alignment horizontal="center" vertical="center" wrapText="1" readingOrder="1"/>
    </xf>
    <xf numFmtId="0" fontId="20" fillId="5" borderId="5" xfId="0" applyFont="1" applyFill="1" applyBorder="1" applyAlignment="1">
      <alignment horizontal="right" vertical="center" wrapText="1"/>
    </xf>
    <xf numFmtId="0" fontId="20" fillId="5" borderId="0" xfId="0" applyFont="1" applyFill="1" applyBorder="1" applyAlignment="1">
      <alignment horizontal="right" vertical="center" wrapText="1"/>
    </xf>
    <xf numFmtId="0" fontId="20" fillId="5" borderId="7" xfId="0" applyFont="1" applyFill="1" applyBorder="1" applyAlignment="1">
      <alignment horizontal="right" vertical="center" wrapText="1"/>
    </xf>
    <xf numFmtId="0" fontId="60" fillId="5" borderId="5" xfId="0" applyFont="1" applyFill="1" applyBorder="1" applyAlignment="1">
      <alignment horizontal="left" vertical="center" wrapText="1"/>
    </xf>
    <xf numFmtId="0" fontId="60" fillId="5" borderId="0" xfId="0" applyFont="1" applyFill="1" applyBorder="1" applyAlignment="1">
      <alignment horizontal="left" vertical="center" wrapText="1"/>
    </xf>
    <xf numFmtId="0" fontId="60" fillId="5" borderId="7" xfId="0" applyFont="1" applyFill="1" applyBorder="1" applyAlignment="1">
      <alignment horizontal="left" vertical="center" wrapText="1"/>
    </xf>
    <xf numFmtId="0" fontId="20" fillId="5" borderId="10" xfId="0" applyFont="1" applyFill="1" applyBorder="1" applyAlignment="1">
      <alignment horizontal="center" vertical="center" wrapText="1"/>
    </xf>
    <xf numFmtId="0" fontId="52" fillId="11" borderId="18" xfId="0" applyFont="1" applyFill="1" applyBorder="1" applyAlignment="1">
      <alignment horizontal="center" vertical="center"/>
    </xf>
    <xf numFmtId="0" fontId="52" fillId="11" borderId="13" xfId="0" applyFont="1" applyFill="1" applyBorder="1" applyAlignment="1">
      <alignment horizontal="center" vertical="center"/>
    </xf>
    <xf numFmtId="0" fontId="52" fillId="11" borderId="14" xfId="0" applyFont="1" applyFill="1" applyBorder="1" applyAlignment="1">
      <alignment horizontal="center" vertical="center"/>
    </xf>
    <xf numFmtId="0" fontId="52" fillId="11" borderId="13" xfId="0" applyFont="1" applyFill="1" applyBorder="1" applyAlignment="1">
      <alignment horizontal="center" vertical="center" wrapText="1"/>
    </xf>
    <xf numFmtId="0" fontId="52" fillId="11" borderId="14" xfId="0" applyFont="1" applyFill="1" applyBorder="1" applyAlignment="1">
      <alignment horizontal="center" vertical="center" wrapText="1"/>
    </xf>
    <xf numFmtId="0" fontId="16" fillId="0" borderId="0" xfId="0" applyFont="1" applyBorder="1" applyAlignment="1">
      <alignment vertical="center" wrapText="1"/>
    </xf>
    <xf numFmtId="0" fontId="16" fillId="0" borderId="7" xfId="0" applyFont="1" applyBorder="1" applyAlignment="1">
      <alignment horizontal="left" vertical="center" wrapText="1"/>
    </xf>
    <xf numFmtId="0" fontId="18" fillId="0" borderId="3" xfId="0" applyFont="1" applyBorder="1" applyAlignment="1">
      <alignment horizontal="left" vertical="center" wrapText="1" readingOrder="1"/>
    </xf>
    <xf numFmtId="0" fontId="16" fillId="0" borderId="3" xfId="0" applyFont="1" applyBorder="1" applyAlignment="1">
      <alignment horizontal="right" vertical="center" wrapText="1"/>
    </xf>
    <xf numFmtId="0" fontId="60" fillId="5" borderId="5" xfId="0" applyFont="1" applyFill="1" applyBorder="1" applyAlignment="1">
      <alignment horizontal="left" vertical="center" wrapText="1" readingOrder="1"/>
    </xf>
    <xf numFmtId="0" fontId="20" fillId="5" borderId="5" xfId="0" applyFont="1" applyFill="1" applyBorder="1" applyAlignment="1">
      <alignment vertical="center" wrapText="1"/>
    </xf>
    <xf numFmtId="0" fontId="20" fillId="5" borderId="0" xfId="0" applyFont="1" applyFill="1" applyBorder="1" applyAlignment="1">
      <alignment vertical="center" wrapText="1"/>
    </xf>
    <xf numFmtId="0" fontId="20" fillId="5" borderId="7" xfId="0" applyFont="1" applyFill="1" applyBorder="1" applyAlignment="1">
      <alignment vertical="center" wrapText="1"/>
    </xf>
    <xf numFmtId="0" fontId="20" fillId="5" borderId="5" xfId="0" quotePrefix="1" applyFont="1" applyFill="1" applyBorder="1" applyAlignment="1">
      <alignment horizontal="right" vertical="center" wrapText="1"/>
    </xf>
    <xf numFmtId="0" fontId="20" fillId="5" borderId="0" xfId="0" quotePrefix="1" applyFont="1" applyFill="1" applyBorder="1" applyAlignment="1">
      <alignment horizontal="right" vertical="center" wrapText="1"/>
    </xf>
    <xf numFmtId="0" fontId="60" fillId="5" borderId="0" xfId="0" quotePrefix="1" applyFont="1" applyFill="1" applyBorder="1" applyAlignment="1">
      <alignment horizontal="left" vertical="center" wrapText="1" readingOrder="1"/>
    </xf>
    <xf numFmtId="0" fontId="60" fillId="5" borderId="7" xfId="0" quotePrefix="1" applyFont="1" applyFill="1" applyBorder="1" applyAlignment="1">
      <alignment horizontal="left" vertical="center" wrapText="1" readingOrder="1"/>
    </xf>
    <xf numFmtId="0" fontId="60" fillId="5" borderId="9" xfId="0" quotePrefix="1" applyFont="1" applyFill="1" applyBorder="1" applyAlignment="1">
      <alignment horizontal="center" vertical="center" wrapText="1" readingOrder="1"/>
    </xf>
    <xf numFmtId="0" fontId="20" fillId="5" borderId="10" xfId="0" quotePrefix="1" applyFont="1" applyFill="1" applyBorder="1" applyAlignment="1">
      <alignment horizontal="center" vertical="center" wrapText="1"/>
    </xf>
    <xf numFmtId="0" fontId="16" fillId="0" borderId="0" xfId="0" quotePrefix="1" applyFont="1" applyBorder="1" applyAlignment="1">
      <alignment vertical="center" wrapText="1"/>
    </xf>
    <xf numFmtId="0" fontId="18" fillId="0" borderId="0" xfId="0" quotePrefix="1" applyFont="1" applyBorder="1" applyAlignment="1">
      <alignment horizontal="left" vertical="center" wrapText="1" readingOrder="1"/>
    </xf>
    <xf numFmtId="0" fontId="52" fillId="12" borderId="15" xfId="0" applyFont="1" applyFill="1" applyBorder="1" applyAlignment="1">
      <alignment horizontal="center"/>
    </xf>
    <xf numFmtId="0" fontId="52" fillId="12" borderId="12" xfId="0" applyFont="1" applyFill="1" applyBorder="1" applyAlignment="1">
      <alignment horizontal="center"/>
    </xf>
    <xf numFmtId="0" fontId="52" fillId="12" borderId="16" xfId="0" applyFont="1" applyFill="1" applyBorder="1" applyAlignment="1">
      <alignment horizontal="center"/>
    </xf>
    <xf numFmtId="0" fontId="43" fillId="12" borderId="15" xfId="0" applyFont="1" applyFill="1" applyBorder="1" applyAlignment="1">
      <alignment horizontal="center"/>
    </xf>
    <xf numFmtId="0" fontId="43" fillId="12" borderId="12" xfId="0" applyFont="1" applyFill="1" applyBorder="1" applyAlignment="1">
      <alignment horizontal="center"/>
    </xf>
    <xf numFmtId="0" fontId="43" fillId="12" borderId="16" xfId="0" applyFont="1" applyFill="1" applyBorder="1" applyAlignment="1">
      <alignment horizontal="center"/>
    </xf>
    <xf numFmtId="0" fontId="52" fillId="12" borderId="18" xfId="0" applyFont="1" applyFill="1" applyBorder="1" applyAlignment="1">
      <alignment horizontal="center" vertical="center"/>
    </xf>
    <xf numFmtId="0" fontId="52" fillId="12" borderId="13" xfId="0" applyFont="1" applyFill="1" applyBorder="1" applyAlignment="1">
      <alignment horizontal="center" vertical="center"/>
    </xf>
    <xf numFmtId="0" fontId="52" fillId="12" borderId="14" xfId="0" applyFont="1" applyFill="1" applyBorder="1" applyAlignment="1">
      <alignment horizontal="center" vertical="center"/>
    </xf>
    <xf numFmtId="0" fontId="43" fillId="12" borderId="18" xfId="0" applyFont="1" applyFill="1" applyBorder="1" applyAlignment="1">
      <alignment horizontal="center" vertical="center" wrapText="1"/>
    </xf>
    <xf numFmtId="0" fontId="43" fillId="12" borderId="13" xfId="0" applyFont="1" applyFill="1" applyBorder="1" applyAlignment="1">
      <alignment horizontal="center" vertical="center" wrapText="1"/>
    </xf>
    <xf numFmtId="0" fontId="43" fillId="12" borderId="14" xfId="0" applyFont="1" applyFill="1" applyBorder="1" applyAlignment="1">
      <alignment horizontal="center" vertical="center" wrapText="1"/>
    </xf>
    <xf numFmtId="0" fontId="53" fillId="12" borderId="18" xfId="0" applyFont="1" applyFill="1" applyBorder="1" applyAlignment="1">
      <alignment horizontal="center" vertical="center"/>
    </xf>
    <xf numFmtId="0" fontId="53" fillId="12" borderId="13" xfId="0" applyFont="1" applyFill="1" applyBorder="1" applyAlignment="1">
      <alignment horizontal="center" vertical="center"/>
    </xf>
    <xf numFmtId="0" fontId="53" fillId="12" borderId="14" xfId="0" applyFont="1" applyFill="1" applyBorder="1" applyAlignment="1">
      <alignment horizontal="center" vertical="center"/>
    </xf>
    <xf numFmtId="0" fontId="43" fillId="12" borderId="18" xfId="0" applyFont="1" applyFill="1" applyBorder="1" applyAlignment="1">
      <alignment horizontal="center" vertical="center"/>
    </xf>
    <xf numFmtId="0" fontId="43" fillId="12" borderId="13" xfId="0" applyFont="1" applyFill="1" applyBorder="1" applyAlignment="1">
      <alignment horizontal="center" vertical="center"/>
    </xf>
    <xf numFmtId="0" fontId="43" fillId="12" borderId="14" xfId="0" applyFont="1" applyFill="1" applyBorder="1" applyAlignment="1">
      <alignment horizontal="center" vertical="center"/>
    </xf>
    <xf numFmtId="0" fontId="16" fillId="0" borderId="0" xfId="0" quotePrefix="1" applyFont="1" applyBorder="1" applyAlignment="1">
      <alignment horizontal="right" vertical="top" wrapText="1"/>
    </xf>
    <xf numFmtId="0" fontId="18" fillId="0" borderId="0" xfId="0" applyFont="1" applyBorder="1" applyAlignment="1">
      <alignment horizontal="left" vertical="top" wrapText="1" readingOrder="1"/>
    </xf>
    <xf numFmtId="0" fontId="20" fillId="5" borderId="5" xfId="0" applyFont="1" applyFill="1" applyBorder="1" applyAlignment="1">
      <alignment vertical="center"/>
    </xf>
    <xf numFmtId="0" fontId="20" fillId="5" borderId="0" xfId="0" applyFont="1" applyFill="1" applyBorder="1" applyAlignment="1">
      <alignment vertical="center"/>
    </xf>
    <xf numFmtId="0" fontId="13" fillId="0" borderId="0" xfId="0" quotePrefix="1" applyFont="1" applyBorder="1" applyAlignment="1">
      <alignment horizontal="center" vertical="center" wrapText="1"/>
    </xf>
    <xf numFmtId="0" fontId="61" fillId="0" borderId="0" xfId="0" quotePrefix="1" applyFont="1" applyBorder="1" applyAlignment="1">
      <alignment horizontal="center" vertical="center" wrapText="1" readingOrder="1"/>
    </xf>
    <xf numFmtId="0" fontId="60" fillId="5" borderId="2" xfId="0" applyFont="1" applyFill="1" applyBorder="1" applyAlignment="1">
      <alignment horizontal="center" vertical="center" wrapText="1" readingOrder="1"/>
    </xf>
    <xf numFmtId="0" fontId="29" fillId="5" borderId="5" xfId="1" applyNumberFormat="1" applyFont="1" applyFill="1" applyBorder="1" applyAlignment="1">
      <alignment vertical="center" wrapText="1"/>
    </xf>
    <xf numFmtId="0" fontId="29" fillId="5" borderId="0" xfId="1" applyNumberFormat="1" applyFont="1" applyFill="1" applyBorder="1" applyAlignment="1">
      <alignment vertical="center" wrapText="1"/>
    </xf>
    <xf numFmtId="0" fontId="62" fillId="5" borderId="0" xfId="1" applyNumberFormat="1" applyFont="1" applyFill="1" applyBorder="1" applyAlignment="1">
      <alignment horizontal="left" vertical="center" wrapText="1" readingOrder="1"/>
    </xf>
    <xf numFmtId="0" fontId="62" fillId="5" borderId="7" xfId="1" applyNumberFormat="1" applyFont="1" applyFill="1" applyBorder="1" applyAlignment="1">
      <alignment horizontal="left" vertical="center" wrapText="1" readingOrder="1"/>
    </xf>
    <xf numFmtId="0" fontId="20" fillId="5" borderId="10" xfId="0" applyFont="1" applyFill="1" applyBorder="1" applyAlignment="1">
      <alignment horizontal="center" vertical="center"/>
    </xf>
    <xf numFmtId="0" fontId="18" fillId="0" borderId="3" xfId="0" applyFont="1" applyBorder="1" applyAlignment="1">
      <alignment horizontal="center" vertical="center" wrapText="1"/>
    </xf>
    <xf numFmtId="0" fontId="16" fillId="0" borderId="0" xfId="0" quotePrefix="1" applyFont="1" applyAlignment="1">
      <alignment horizontal="right" vertical="center" wrapText="1" readingOrder="2"/>
    </xf>
    <xf numFmtId="0" fontId="16" fillId="0" borderId="0" xfId="0" applyFont="1" applyAlignment="1">
      <alignment horizontal="right" vertical="center" wrapText="1" readingOrder="2"/>
    </xf>
    <xf numFmtId="0" fontId="16" fillId="0" borderId="5" xfId="0" applyFont="1" applyBorder="1" applyAlignment="1">
      <alignment horizontal="right" vertical="center" wrapText="1"/>
    </xf>
    <xf numFmtId="0" fontId="18" fillId="0" borderId="3" xfId="0" applyFont="1" applyBorder="1" applyAlignment="1">
      <alignment horizontal="left" vertical="center" wrapText="1"/>
    </xf>
    <xf numFmtId="0" fontId="16" fillId="0" borderId="3" xfId="0" applyFont="1" applyBorder="1" applyAlignment="1">
      <alignment horizontal="right" vertical="center"/>
    </xf>
    <xf numFmtId="0" fontId="16" fillId="0" borderId="5" xfId="0" applyFont="1" applyBorder="1" applyAlignment="1">
      <alignment vertical="center" wrapText="1"/>
    </xf>
    <xf numFmtId="0" fontId="18" fillId="0" borderId="5" xfId="0" applyFont="1" applyBorder="1" applyAlignment="1">
      <alignment horizontal="left" vertical="center" wrapText="1" readingOrder="1"/>
    </xf>
    <xf numFmtId="0" fontId="16" fillId="0" borderId="0" xfId="0" applyFont="1" applyBorder="1" applyAlignment="1">
      <alignment horizontal="right" vertical="center" wrapText="1"/>
    </xf>
    <xf numFmtId="0" fontId="18" fillId="0" borderId="0" xfId="0" applyFont="1" applyBorder="1" applyAlignment="1">
      <alignment vertical="center" wrapText="1" readingOrder="1"/>
    </xf>
    <xf numFmtId="0" fontId="13" fillId="0" borderId="8" xfId="0" applyFont="1" applyBorder="1" applyAlignment="1">
      <alignment horizontal="right" vertical="center" wrapText="1"/>
    </xf>
    <xf numFmtId="0" fontId="18" fillId="0" borderId="0" xfId="0" applyFont="1" applyBorder="1" applyAlignment="1">
      <alignment vertical="center" wrapText="1"/>
    </xf>
    <xf numFmtId="0" fontId="61" fillId="0" borderId="0" xfId="0" quotePrefix="1" applyFont="1" applyAlignment="1">
      <alignment horizontal="center" vertical="center" wrapText="1"/>
    </xf>
    <xf numFmtId="0" fontId="18" fillId="0" borderId="0" xfId="0" applyFont="1" applyAlignment="1">
      <alignment horizontal="left" vertical="center" wrapText="1" readingOrder="1"/>
    </xf>
    <xf numFmtId="0" fontId="60" fillId="5" borderId="4" xfId="0" applyFont="1" applyFill="1" applyBorder="1" applyAlignment="1">
      <alignment horizontal="center" vertical="center" wrapText="1"/>
    </xf>
    <xf numFmtId="0" fontId="20" fillId="5" borderId="5" xfId="0" quotePrefix="1" applyFont="1" applyFill="1" applyBorder="1" applyAlignment="1">
      <alignment vertical="center" wrapText="1"/>
    </xf>
    <xf numFmtId="0" fontId="20" fillId="5" borderId="0" xfId="0" quotePrefix="1" applyFont="1" applyFill="1" applyBorder="1" applyAlignment="1">
      <alignment vertical="center" wrapText="1"/>
    </xf>
    <xf numFmtId="0" fontId="18" fillId="0" borderId="5" xfId="0" applyFont="1" applyBorder="1" applyAlignment="1">
      <alignment horizontal="left" vertical="center" readingOrder="1"/>
    </xf>
    <xf numFmtId="0" fontId="16" fillId="0" borderId="7" xfId="0" applyFont="1" applyBorder="1" applyAlignment="1">
      <alignment horizontal="right" vertical="center" wrapText="1"/>
    </xf>
    <xf numFmtId="0" fontId="16" fillId="0" borderId="5" xfId="0" applyFont="1" applyBorder="1" applyAlignment="1">
      <alignment horizontal="right" wrapText="1" readingOrder="1"/>
    </xf>
    <xf numFmtId="0" fontId="16" fillId="0" borderId="0" xfId="0" applyFont="1" applyBorder="1" applyAlignment="1">
      <alignment horizontal="right" vertical="top" wrapText="1"/>
    </xf>
    <xf numFmtId="0" fontId="18" fillId="0" borderId="5" xfId="0" applyFont="1" applyBorder="1" applyAlignment="1">
      <alignment horizontal="left" wrapText="1" readingOrder="1"/>
    </xf>
    <xf numFmtId="0" fontId="16" fillId="0" borderId="0" xfId="0" applyFont="1" applyBorder="1" applyAlignment="1">
      <alignment horizontal="right" vertical="top" wrapText="1" readingOrder="2"/>
    </xf>
    <xf numFmtId="0" fontId="21" fillId="0" borderId="0" xfId="0" applyFont="1" applyAlignment="1">
      <alignment horizontal="center"/>
    </xf>
    <xf numFmtId="0" fontId="8" fillId="0" borderId="0" xfId="2" applyAlignment="1">
      <alignment horizontal="center"/>
    </xf>
    <xf numFmtId="0" fontId="20" fillId="5" borderId="5" xfId="2" applyFont="1" applyFill="1" applyBorder="1" applyAlignment="1">
      <alignment horizontal="center" vertical="center" wrapText="1"/>
    </xf>
    <xf numFmtId="0" fontId="16" fillId="0" borderId="0" xfId="2" applyFont="1" applyFill="1" applyBorder="1" applyAlignment="1">
      <alignment horizontal="right" vertical="top" wrapText="1"/>
    </xf>
    <xf numFmtId="0" fontId="13" fillId="0" borderId="8" xfId="2" applyFont="1" applyBorder="1" applyAlignment="1">
      <alignment horizontal="right" vertical="center" wrapText="1"/>
    </xf>
    <xf numFmtId="0" fontId="20" fillId="5" borderId="5" xfId="2" applyFont="1" applyFill="1" applyBorder="1" applyAlignment="1">
      <alignment horizontal="right" vertical="center" wrapText="1"/>
    </xf>
    <xf numFmtId="0" fontId="20" fillId="5" borderId="0" xfId="2" applyFont="1" applyFill="1" applyBorder="1" applyAlignment="1">
      <alignment horizontal="right" vertical="center" wrapText="1"/>
    </xf>
    <xf numFmtId="0" fontId="20" fillId="5" borderId="7" xfId="2" applyFont="1" applyFill="1" applyBorder="1" applyAlignment="1">
      <alignment horizontal="right" vertical="center" wrapText="1"/>
    </xf>
    <xf numFmtId="0" fontId="20" fillId="5" borderId="5" xfId="2" applyFont="1" applyFill="1" applyBorder="1" applyAlignment="1">
      <alignment vertical="center" wrapText="1"/>
    </xf>
    <xf numFmtId="0" fontId="20" fillId="5" borderId="0" xfId="2" applyFont="1" applyFill="1" applyBorder="1" applyAlignment="1">
      <alignment vertical="center" wrapText="1"/>
    </xf>
    <xf numFmtId="0" fontId="60" fillId="5" borderId="0" xfId="2" applyFont="1" applyFill="1" applyBorder="1" applyAlignment="1">
      <alignment horizontal="left" vertical="center" wrapText="1" readingOrder="1"/>
    </xf>
    <xf numFmtId="0" fontId="60" fillId="5" borderId="7" xfId="2" applyFont="1" applyFill="1" applyBorder="1" applyAlignment="1">
      <alignment horizontal="left" vertical="center" wrapText="1" readingOrder="1"/>
    </xf>
    <xf numFmtId="0" fontId="60" fillId="5" borderId="2" xfId="2" applyFont="1" applyFill="1" applyBorder="1" applyAlignment="1">
      <alignment horizontal="center" vertical="center" wrapText="1" readingOrder="1"/>
    </xf>
    <xf numFmtId="0" fontId="20" fillId="5" borderId="10" xfId="2" applyFont="1" applyFill="1" applyBorder="1" applyAlignment="1">
      <alignment horizontal="center" vertical="center" wrapText="1"/>
    </xf>
    <xf numFmtId="0" fontId="60" fillId="5" borderId="5" xfId="2" applyFont="1" applyFill="1" applyBorder="1" applyAlignment="1">
      <alignment horizontal="left" vertical="center" wrapText="1" readingOrder="1"/>
    </xf>
    <xf numFmtId="0" fontId="18" fillId="0" borderId="0" xfId="2" applyFont="1" applyFill="1" applyBorder="1" applyAlignment="1">
      <alignment horizontal="left" vertical="center" wrapText="1" readingOrder="1"/>
    </xf>
    <xf numFmtId="0" fontId="16" fillId="0" borderId="3" xfId="2" applyFont="1" applyBorder="1" applyAlignment="1">
      <alignment horizontal="center" vertical="center" wrapText="1"/>
    </xf>
    <xf numFmtId="0" fontId="65" fillId="0" borderId="3" xfId="2" applyFont="1" applyBorder="1" applyAlignment="1">
      <alignment horizontal="left" vertical="center" readingOrder="1"/>
    </xf>
    <xf numFmtId="0" fontId="61" fillId="0" borderId="0" xfId="2" quotePrefix="1" applyFont="1" applyBorder="1" applyAlignment="1">
      <alignment horizontal="center" vertical="center" wrapText="1" readingOrder="1"/>
    </xf>
    <xf numFmtId="0" fontId="13" fillId="0" borderId="0" xfId="2" quotePrefix="1" applyFont="1" applyBorder="1" applyAlignment="1">
      <alignment horizontal="center" vertical="center" wrapText="1"/>
    </xf>
    <xf numFmtId="0" fontId="16" fillId="0" borderId="3" xfId="2" applyFont="1" applyBorder="1" applyAlignment="1">
      <alignment horizontal="right" vertical="center"/>
    </xf>
    <xf numFmtId="0" fontId="32" fillId="0" borderId="5" xfId="0" applyFont="1" applyBorder="1" applyAlignment="1">
      <alignment horizontal="right" vertical="center" readingOrder="2"/>
    </xf>
    <xf numFmtId="0" fontId="16" fillId="0" borderId="3" xfId="2" applyFont="1" applyBorder="1" applyAlignment="1">
      <alignment horizontal="right" vertical="center" wrapText="1"/>
    </xf>
    <xf numFmtId="0" fontId="16" fillId="0" borderId="0" xfId="2" applyFont="1" applyFill="1" applyBorder="1" applyAlignment="1">
      <alignment vertical="center" wrapText="1"/>
    </xf>
    <xf numFmtId="0" fontId="13" fillId="0" borderId="8" xfId="2" applyFont="1" applyBorder="1" applyAlignment="1">
      <alignment vertical="center" wrapText="1"/>
    </xf>
    <xf numFmtId="0" fontId="60" fillId="5" borderId="0" xfId="2" applyFont="1" applyFill="1" applyBorder="1" applyAlignment="1">
      <alignment horizontal="center" vertical="center" wrapText="1" readingOrder="1"/>
    </xf>
    <xf numFmtId="0" fontId="60" fillId="5" borderId="7" xfId="2" applyFont="1" applyFill="1" applyBorder="1" applyAlignment="1">
      <alignment horizontal="center" vertical="center" wrapText="1" readingOrder="1"/>
    </xf>
    <xf numFmtId="0" fontId="60" fillId="5" borderId="6" xfId="2" applyFont="1" applyFill="1" applyBorder="1" applyAlignment="1">
      <alignment horizontal="center" vertical="center" wrapText="1" readingOrder="1"/>
    </xf>
    <xf numFmtId="0" fontId="18" fillId="0" borderId="3" xfId="2" applyFont="1" applyBorder="1" applyAlignment="1">
      <alignment horizontal="left" vertical="center" wrapText="1"/>
    </xf>
    <xf numFmtId="0" fontId="18" fillId="0" borderId="3" xfId="2" applyFont="1" applyBorder="1" applyAlignment="1">
      <alignment horizontal="left" vertical="center" readingOrder="1"/>
    </xf>
    <xf numFmtId="0" fontId="16" fillId="0" borderId="0" xfId="2" applyFont="1" applyFill="1" applyBorder="1" applyAlignment="1">
      <alignment horizontal="left" vertical="center" wrapText="1" readingOrder="2"/>
    </xf>
    <xf numFmtId="0" fontId="16" fillId="10" borderId="0" xfId="0" applyFont="1" applyFill="1" applyBorder="1" applyAlignment="1">
      <alignment horizontal="left" vertical="center" wrapText="1" readingOrder="2"/>
    </xf>
    <xf numFmtId="0" fontId="16" fillId="0" borderId="0" xfId="2" applyFont="1" applyFill="1" applyBorder="1" applyAlignment="1">
      <alignment horizontal="left" vertical="center" wrapText="1"/>
    </xf>
    <xf numFmtId="0" fontId="16" fillId="10" borderId="0" xfId="0" applyFont="1" applyFill="1" applyBorder="1" applyAlignment="1">
      <alignment horizontal="right" vertical="center" wrapText="1" readingOrder="2"/>
    </xf>
    <xf numFmtId="0" fontId="16" fillId="0" borderId="0" xfId="2" applyFont="1" applyFill="1" applyBorder="1" applyAlignment="1">
      <alignment horizontal="right" vertical="center" wrapText="1" readingOrder="2"/>
    </xf>
    <xf numFmtId="0" fontId="16" fillId="10" borderId="0" xfId="0" quotePrefix="1" applyFont="1" applyFill="1" applyBorder="1" applyAlignment="1">
      <alignment horizontal="right" vertical="center" wrapText="1" readingOrder="2"/>
    </xf>
    <xf numFmtId="0" fontId="32" fillId="0" borderId="0" xfId="0" applyFont="1" applyAlignment="1">
      <alignment horizontal="right" vertical="center" readingOrder="2"/>
    </xf>
    <xf numFmtId="0" fontId="16" fillId="0" borderId="0" xfId="2" applyFont="1" applyFill="1" applyBorder="1" applyAlignment="1">
      <alignment horizontal="right" vertical="top" wrapText="1" readingOrder="2"/>
    </xf>
    <xf numFmtId="0" fontId="18" fillId="0" borderId="0" xfId="2" applyFont="1" applyFill="1" applyBorder="1" applyAlignment="1">
      <alignment horizontal="left" vertical="top" wrapText="1" readingOrder="1"/>
    </xf>
    <xf numFmtId="0" fontId="29" fillId="5" borderId="5" xfId="2" applyFont="1" applyFill="1" applyBorder="1" applyAlignment="1">
      <alignment horizontal="right" vertical="center" wrapText="1"/>
    </xf>
    <xf numFmtId="0" fontId="29" fillId="5" borderId="0" xfId="2" applyFont="1" applyFill="1" applyBorder="1" applyAlignment="1">
      <alignment horizontal="right" vertical="center" wrapText="1"/>
    </xf>
    <xf numFmtId="0" fontId="61" fillId="0" borderId="8" xfId="0" quotePrefix="1" applyFont="1" applyBorder="1" applyAlignment="1">
      <alignment horizontal="left" vertical="center" wrapText="1" readingOrder="1"/>
    </xf>
    <xf numFmtId="0" fontId="62" fillId="5" borderId="0" xfId="2" applyFont="1" applyFill="1" applyBorder="1" applyAlignment="1">
      <alignment horizontal="left" vertical="center" wrapText="1" readingOrder="1"/>
    </xf>
    <xf numFmtId="0" fontId="62" fillId="5" borderId="7" xfId="2" applyFont="1" applyFill="1" applyBorder="1" applyAlignment="1">
      <alignment horizontal="left" vertical="center" wrapText="1" readingOrder="1"/>
    </xf>
    <xf numFmtId="0" fontId="16" fillId="0" borderId="7" xfId="2" applyFont="1" applyFill="1" applyBorder="1" applyAlignment="1">
      <alignment vertical="center" wrapText="1"/>
    </xf>
    <xf numFmtId="0" fontId="18" fillId="10" borderId="0" xfId="2" applyFont="1" applyFill="1" applyBorder="1" applyAlignment="1">
      <alignment horizontal="left" vertical="center" wrapText="1" readingOrder="1"/>
    </xf>
    <xf numFmtId="0" fontId="18" fillId="0" borderId="7" xfId="2" applyFont="1" applyFill="1" applyBorder="1" applyAlignment="1">
      <alignment horizontal="left" vertical="center" wrapText="1" readingOrder="1"/>
    </xf>
    <xf numFmtId="0" fontId="29" fillId="5" borderId="5" xfId="2" applyFont="1" applyFill="1" applyBorder="1" applyAlignment="1">
      <alignment vertical="center" wrapText="1"/>
    </xf>
    <xf numFmtId="0" fontId="29" fillId="5" borderId="0" xfId="2" applyFont="1" applyFill="1" applyBorder="1" applyAlignment="1">
      <alignment vertical="center" wrapText="1"/>
    </xf>
    <xf numFmtId="0" fontId="13" fillId="0" borderId="0" xfId="2" applyFont="1" applyBorder="1" applyAlignment="1">
      <alignment horizontal="right" vertical="center" wrapText="1"/>
    </xf>
    <xf numFmtId="0" fontId="20" fillId="5" borderId="10" xfId="2" quotePrefix="1" applyFont="1" applyFill="1" applyBorder="1" applyAlignment="1">
      <alignment horizontal="center" vertical="center" wrapText="1"/>
    </xf>
    <xf numFmtId="0" fontId="29" fillId="5" borderId="5" xfId="2" applyNumberFormat="1" applyFont="1" applyFill="1" applyBorder="1" applyAlignment="1">
      <alignment horizontal="right" vertical="center" wrapText="1"/>
    </xf>
    <xf numFmtId="0" fontId="29" fillId="5" borderId="0" xfId="2" applyNumberFormat="1" applyFont="1" applyFill="1" applyBorder="1" applyAlignment="1">
      <alignment horizontal="right" vertical="center" wrapText="1"/>
    </xf>
    <xf numFmtId="0" fontId="60" fillId="5" borderId="0" xfId="2" quotePrefix="1" applyFont="1" applyFill="1" applyBorder="1" applyAlignment="1">
      <alignment horizontal="left" vertical="center" wrapText="1" readingOrder="1"/>
    </xf>
    <xf numFmtId="0" fontId="60" fillId="5" borderId="7" xfId="2" quotePrefix="1" applyFont="1" applyFill="1" applyBorder="1" applyAlignment="1">
      <alignment horizontal="left" vertical="center" wrapText="1" readingOrder="1"/>
    </xf>
    <xf numFmtId="0" fontId="20" fillId="5" borderId="0" xfId="2" applyFont="1" applyFill="1" applyBorder="1" applyAlignment="1">
      <alignment horizontal="center" vertical="center" wrapText="1"/>
    </xf>
    <xf numFmtId="0" fontId="20" fillId="5" borderId="7" xfId="2" applyFont="1" applyFill="1" applyBorder="1" applyAlignment="1">
      <alignment horizontal="center" vertical="center" wrapText="1"/>
    </xf>
    <xf numFmtId="0" fontId="60" fillId="5" borderId="9" xfId="2" quotePrefix="1" applyFont="1" applyFill="1" applyBorder="1" applyAlignment="1">
      <alignment horizontal="center" vertical="center" wrapText="1" readingOrder="1"/>
    </xf>
    <xf numFmtId="0" fontId="61" fillId="0" borderId="0" xfId="2" applyFont="1" applyBorder="1" applyAlignment="1">
      <alignment horizontal="center" vertical="center" wrapText="1" readingOrder="1"/>
    </xf>
    <xf numFmtId="0" fontId="61" fillId="0" borderId="8" xfId="0" quotePrefix="1" applyFont="1" applyBorder="1" applyAlignment="1">
      <alignment vertical="center" wrapText="1" readingOrder="1"/>
    </xf>
    <xf numFmtId="0" fontId="16" fillId="0" borderId="0" xfId="2" applyFont="1" applyFill="1" applyBorder="1" applyAlignment="1">
      <alignment horizontal="right" vertical="center" wrapText="1"/>
    </xf>
    <xf numFmtId="0" fontId="16" fillId="0" borderId="0" xfId="2" applyFont="1" applyFill="1" applyBorder="1" applyAlignment="1">
      <alignment vertical="top" wrapText="1"/>
    </xf>
    <xf numFmtId="0" fontId="20" fillId="5" borderId="5" xfId="2" quotePrefix="1" applyFont="1" applyFill="1" applyBorder="1" applyAlignment="1">
      <alignment vertical="center" wrapText="1"/>
    </xf>
    <xf numFmtId="0" fontId="20" fillId="5" borderId="0" xfId="2" quotePrefix="1" applyFont="1" applyFill="1" applyBorder="1" applyAlignment="1">
      <alignment vertical="center" wrapText="1"/>
    </xf>
    <xf numFmtId="0" fontId="37" fillId="0" borderId="0" xfId="0" applyFont="1" applyAlignment="1">
      <alignment horizontal="right" vertical="center" readingOrder="2"/>
    </xf>
    <xf numFmtId="0" fontId="40" fillId="4" borderId="5" xfId="2" applyFont="1" applyFill="1" applyBorder="1" applyAlignment="1">
      <alignment horizontal="center" vertical="center" wrapText="1"/>
    </xf>
    <xf numFmtId="0" fontId="40" fillId="4" borderId="5" xfId="2" applyFont="1" applyFill="1" applyBorder="1" applyAlignment="1">
      <alignment horizontal="right" vertical="center" wrapText="1"/>
    </xf>
    <xf numFmtId="0" fontId="40" fillId="4" borderId="0" xfId="2" applyFont="1" applyFill="1" applyBorder="1" applyAlignment="1">
      <alignment horizontal="right" vertical="center" wrapText="1"/>
    </xf>
    <xf numFmtId="0" fontId="40" fillId="5" borderId="5" xfId="2" applyFont="1" applyFill="1" applyBorder="1" applyAlignment="1">
      <alignment horizontal="center" vertical="center" wrapText="1"/>
    </xf>
    <xf numFmtId="0" fontId="40" fillId="5" borderId="0" xfId="2" applyFont="1" applyFill="1" applyBorder="1" applyAlignment="1">
      <alignment horizontal="center" vertical="center" wrapText="1"/>
    </xf>
    <xf numFmtId="0" fontId="40" fillId="5" borderId="7" xfId="2" applyFont="1" applyFill="1" applyBorder="1" applyAlignment="1">
      <alignment horizontal="center" vertical="center" wrapText="1"/>
    </xf>
    <xf numFmtId="0" fontId="20" fillId="5" borderId="5" xfId="2" applyNumberFormat="1" applyFont="1" applyFill="1" applyBorder="1" applyAlignment="1">
      <alignment horizontal="right" vertical="center" wrapText="1" indent="1"/>
    </xf>
    <xf numFmtId="0" fontId="20" fillId="5" borderId="0" xfId="2" applyNumberFormat="1" applyFont="1" applyFill="1" applyBorder="1" applyAlignment="1">
      <alignment horizontal="right" vertical="center" wrapText="1" indent="1"/>
    </xf>
    <xf numFmtId="0" fontId="60" fillId="5" borderId="0" xfId="2" quotePrefix="1" applyFont="1" applyFill="1" applyBorder="1" applyAlignment="1">
      <alignment horizontal="right" vertical="center" wrapText="1" indent="1" readingOrder="1"/>
    </xf>
    <xf numFmtId="0" fontId="60" fillId="5" borderId="7" xfId="2" quotePrefix="1" applyFont="1" applyFill="1" applyBorder="1" applyAlignment="1">
      <alignment horizontal="right" vertical="center" wrapText="1" indent="1" readingOrder="1"/>
    </xf>
    <xf numFmtId="0" fontId="18" fillId="0" borderId="0" xfId="0" applyFont="1" applyBorder="1" applyAlignment="1">
      <alignment horizontal="left" vertical="center" readingOrder="1"/>
    </xf>
    <xf numFmtId="0" fontId="47" fillId="0" borderId="0" xfId="2" applyFont="1" applyBorder="1" applyAlignment="1">
      <alignment horizontal="center" vertical="center" wrapText="1"/>
    </xf>
    <xf numFmtId="0" fontId="15" fillId="0" borderId="3" xfId="2" applyFont="1" applyBorder="1" applyAlignment="1">
      <alignment horizontal="left" vertical="center" readingOrder="1"/>
    </xf>
    <xf numFmtId="43" fontId="14" fillId="0" borderId="0" xfId="3" applyFont="1" applyFill="1" applyBorder="1" applyAlignment="1">
      <alignment horizontal="right" vertical="center" wrapText="1"/>
    </xf>
    <xf numFmtId="0" fontId="16" fillId="0" borderId="0" xfId="2" applyFont="1" applyBorder="1" applyAlignment="1">
      <alignment horizontal="right" vertical="center" wrapText="1"/>
    </xf>
    <xf numFmtId="0" fontId="16" fillId="0" borderId="3" xfId="2" applyFont="1" applyBorder="1" applyAlignment="1">
      <alignment vertical="center" wrapText="1"/>
    </xf>
    <xf numFmtId="0" fontId="16" fillId="0" borderId="5" xfId="0" quotePrefix="1" applyFont="1" applyBorder="1" applyAlignment="1">
      <alignment horizontal="right" readingOrder="2"/>
    </xf>
    <xf numFmtId="0" fontId="16" fillId="0" borderId="5" xfId="0" applyFont="1" applyBorder="1" applyAlignment="1">
      <alignment horizontal="right" readingOrder="2"/>
    </xf>
    <xf numFmtId="0" fontId="29" fillId="5" borderId="10" xfId="2" applyFont="1" applyFill="1" applyBorder="1" applyAlignment="1">
      <alignment horizontal="center" vertical="center" wrapText="1"/>
    </xf>
    <xf numFmtId="0" fontId="13" fillId="0" borderId="8" xfId="2" quotePrefix="1" applyFont="1" applyBorder="1" applyAlignment="1">
      <alignment horizontal="right" vertical="center" wrapText="1"/>
    </xf>
    <xf numFmtId="0" fontId="20" fillId="5" borderId="5" xfId="2" applyNumberFormat="1" applyFont="1" applyFill="1" applyBorder="1" applyAlignment="1">
      <alignment vertical="center" wrapText="1"/>
    </xf>
    <xf numFmtId="0" fontId="20" fillId="5" borderId="0" xfId="2" applyNumberFormat="1" applyFont="1" applyFill="1" applyBorder="1" applyAlignment="1">
      <alignment vertical="center" wrapText="1"/>
    </xf>
    <xf numFmtId="0" fontId="29" fillId="5" borderId="5" xfId="2" quotePrefix="1" applyNumberFormat="1" applyFont="1" applyFill="1" applyBorder="1" applyAlignment="1">
      <alignment vertical="center" wrapText="1"/>
    </xf>
    <xf numFmtId="0" fontId="29" fillId="5" borderId="0" xfId="2" quotePrefix="1" applyNumberFormat="1" applyFont="1" applyFill="1" applyBorder="1" applyAlignment="1">
      <alignment vertical="center" wrapText="1"/>
    </xf>
    <xf numFmtId="0" fontId="62" fillId="5" borderId="9" xfId="2" applyFont="1" applyFill="1" applyBorder="1" applyAlignment="1">
      <alignment horizontal="center" vertical="center" wrapText="1" readingOrder="1"/>
    </xf>
    <xf numFmtId="0" fontId="62" fillId="5" borderId="0" xfId="2" applyNumberFormat="1" applyFont="1" applyFill="1" applyBorder="1" applyAlignment="1">
      <alignment horizontal="left" vertical="center" wrapText="1" readingOrder="1"/>
    </xf>
    <xf numFmtId="0" fontId="62" fillId="5" borderId="7" xfId="2" applyNumberFormat="1" applyFont="1" applyFill="1" applyBorder="1" applyAlignment="1">
      <alignment horizontal="left" vertical="center" wrapText="1" readingOrder="1"/>
    </xf>
    <xf numFmtId="0" fontId="47" fillId="0" borderId="3" xfId="2" applyFont="1" applyBorder="1" applyAlignment="1">
      <alignment horizontal="center" vertical="center" wrapText="1"/>
    </xf>
    <xf numFmtId="0" fontId="29" fillId="5" borderId="5" xfId="2" applyNumberFormat="1" applyFont="1" applyFill="1" applyBorder="1" applyAlignment="1">
      <alignment vertical="center" wrapText="1"/>
    </xf>
    <xf numFmtId="0" fontId="29" fillId="5" borderId="0" xfId="2" applyNumberFormat="1" applyFont="1" applyFill="1" applyBorder="1" applyAlignment="1">
      <alignment vertical="center" wrapText="1"/>
    </xf>
    <xf numFmtId="0" fontId="18" fillId="0" borderId="3" xfId="2" applyFont="1" applyBorder="1" applyAlignment="1">
      <alignment horizontal="left" vertical="center" wrapText="1" readingOrder="1"/>
    </xf>
    <xf numFmtId="0" fontId="16" fillId="0" borderId="0" xfId="0" applyFont="1" applyAlignment="1">
      <alignment vertical="center" wrapText="1" readingOrder="2"/>
    </xf>
    <xf numFmtId="0" fontId="62" fillId="5" borderId="2" xfId="2" applyFont="1" applyFill="1" applyBorder="1" applyAlignment="1">
      <alignment horizontal="center" vertical="center" wrapText="1" readingOrder="1"/>
    </xf>
    <xf numFmtId="0" fontId="60" fillId="5" borderId="9" xfId="2" applyFont="1" applyFill="1" applyBorder="1" applyAlignment="1">
      <alignment horizontal="center" vertical="center" wrapText="1" readingOrder="1"/>
    </xf>
    <xf numFmtId="0" fontId="29" fillId="5" borderId="5" xfId="2" applyFont="1" applyFill="1" applyBorder="1" applyAlignment="1">
      <alignment horizontal="center" vertical="center" wrapText="1"/>
    </xf>
    <xf numFmtId="0" fontId="29" fillId="5" borderId="0" xfId="2" applyFont="1" applyFill="1" applyBorder="1" applyAlignment="1">
      <alignment horizontal="center" vertical="center" wrapText="1"/>
    </xf>
    <xf numFmtId="0" fontId="29" fillId="5" borderId="7" xfId="2" applyFont="1" applyFill="1" applyBorder="1" applyAlignment="1">
      <alignment horizontal="center" vertical="center" wrapText="1"/>
    </xf>
    <xf numFmtId="0" fontId="18" fillId="0" borderId="0" xfId="2" applyFont="1" applyBorder="1" applyAlignment="1">
      <alignment horizontal="left" vertical="center" wrapText="1" readingOrder="1"/>
    </xf>
    <xf numFmtId="0" fontId="68" fillId="0" borderId="3" xfId="2" applyFont="1" applyBorder="1"/>
  </cellXfs>
  <cellStyles count="7">
    <cellStyle name="Comma" xfId="1" builtinId="3"/>
    <cellStyle name="Comma 2" xfId="3"/>
    <cellStyle name="Comma 3" xfId="5"/>
    <cellStyle name="Normal" xfId="0" builtinId="0"/>
    <cellStyle name="Normal 2" xfId="2"/>
    <cellStyle name="Normal 3" xfId="4"/>
    <cellStyle name="Percent" xfId="6" builtinId="5"/>
  </cellStyles>
  <dxfs count="0"/>
  <tableStyles count="0" defaultTableStyle="TableStyleMedium9" defaultPivotStyle="PivotStyleLight16"/>
  <colors>
    <mruColors>
      <color rgb="FFFFCCFF"/>
      <color rgb="FF050E65"/>
      <color rgb="FF080070"/>
      <color rgb="FF632523"/>
      <color rgb="FFFEF4FE"/>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rtl="1">
              <a:defRPr sz="1050"/>
            </a:pPr>
            <a:r>
              <a:rPr lang="ar-IQ" sz="1050"/>
              <a:t>شكل</a:t>
            </a:r>
            <a:r>
              <a:rPr lang="ar-IQ" sz="1050" baseline="0"/>
              <a:t> </a:t>
            </a:r>
            <a:r>
              <a:rPr lang="en-US" sz="1050" baseline="0"/>
              <a:t>3</a:t>
            </a:r>
            <a:r>
              <a:rPr lang="ar-IQ" sz="1050" baseline="0"/>
              <a:t>: </a:t>
            </a:r>
            <a:r>
              <a:rPr lang="ar-SA" sz="1050"/>
              <a:t>المعدل اليومي لكميات المياه المستخدمة والمصر</a:t>
            </a:r>
            <a:r>
              <a:rPr lang="ar-IQ" sz="1050"/>
              <a:t>ّ</a:t>
            </a:r>
            <a:r>
              <a:rPr lang="ar-SA" sz="1050"/>
              <a:t>فة </a:t>
            </a:r>
            <a:r>
              <a:rPr lang="ar-IQ" sz="1050" b="1" i="0" u="none" strike="noStrike" baseline="0">
                <a:effectLst/>
              </a:rPr>
              <a:t>والمستهلكة</a:t>
            </a:r>
            <a:r>
              <a:rPr lang="en-US" sz="1050" b="1" i="0" u="none" strike="noStrike" baseline="0">
                <a:effectLst/>
              </a:rPr>
              <a:t> </a:t>
            </a:r>
            <a:r>
              <a:rPr lang="ar-SA" sz="1050"/>
              <a:t>من المعامل التابعة لوزارة الصناعة والمعادن (</a:t>
            </a:r>
            <a:r>
              <a:rPr lang="ar-IQ" sz="1050"/>
              <a:t>القطاع </a:t>
            </a:r>
            <a:r>
              <a:rPr lang="ar-SA" sz="1050"/>
              <a:t>العام</a:t>
            </a:r>
            <a:r>
              <a:rPr lang="ar-IQ" sz="1050"/>
              <a:t>) وشركات القطاع المختلط</a:t>
            </a:r>
            <a:r>
              <a:rPr lang="en-US" sz="1050"/>
              <a:t> </a:t>
            </a:r>
            <a:r>
              <a:rPr lang="ar-IQ" sz="1050"/>
              <a:t>لسنة</a:t>
            </a:r>
            <a:r>
              <a:rPr lang="ar-IQ" sz="1050" baseline="0"/>
              <a:t> </a:t>
            </a:r>
            <a:r>
              <a:rPr lang="en-US" sz="1050" baseline="0"/>
              <a:t>2021</a:t>
            </a:r>
            <a:endParaRPr lang="en-GB" sz="1050"/>
          </a:p>
        </c:rich>
      </c:tx>
      <c:layout>
        <c:manualLayout>
          <c:xMode val="edge"/>
          <c:yMode val="edge"/>
          <c:x val="0.14353084102829117"/>
          <c:y val="6.189896076982164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2733511937950762"/>
          <c:y val="0.23375256676068573"/>
          <c:w val="0.84210934773049728"/>
          <c:h val="0.50008910235949999"/>
        </c:manualLayout>
      </c:layout>
      <c:bar3DChart>
        <c:barDir val="col"/>
        <c:grouping val="clustered"/>
        <c:varyColors val="0"/>
        <c:ser>
          <c:idx val="0"/>
          <c:order val="0"/>
          <c:tx>
            <c:strRef>
              <c:f>'7'!$S$4:$S$4</c:f>
              <c:strCache>
                <c:ptCount val="1"/>
                <c:pt idx="0">
                  <c:v>                 المياه المستخدمة                  </c:v>
                </c:pt>
              </c:strCache>
            </c:strRef>
          </c:tx>
          <c:spPr>
            <a:solidFill>
              <a:schemeClr val="accent3">
                <a:lumMod val="75000"/>
              </a:schemeClr>
            </a:solidFill>
          </c:spPr>
          <c:invertIfNegative val="0"/>
          <c:dLbls>
            <c:dLbl>
              <c:idx val="0"/>
              <c:layout>
                <c:manualLayout>
                  <c:x val="1.8422567645365529E-2"/>
                  <c:y val="-1.26083561632276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25-4773-A489-E608C67179E7}"/>
                </c:ext>
              </c:extLst>
            </c:dLbl>
            <c:dLbl>
              <c:idx val="1"/>
              <c:layout>
                <c:manualLayout>
                  <c:x val="9.2112838226827871E-3"/>
                  <c:y val="-2.2852509395066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25-4773-A489-E608C67179E7}"/>
                </c:ext>
              </c:extLst>
            </c:dLbl>
            <c:dLbl>
              <c:idx val="4"/>
              <c:layout>
                <c:manualLayout>
                  <c:x val="1.6119565365210094E-2"/>
                  <c:y val="-1.89125342448413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25-4773-A489-E608C67179E7}"/>
                </c:ext>
              </c:extLst>
            </c:dLbl>
            <c:spPr>
              <a:noFill/>
              <a:ln>
                <a:noFill/>
              </a:ln>
              <a:effectLst/>
            </c:spPr>
            <c:txPr>
              <a:bodyPr/>
              <a:lstStyle/>
              <a:p>
                <a:pPr>
                  <a:defRPr sz="800" b="1" baseline="0">
                    <a:latin typeface="Times New Roman" pitchFamily="18" charset="0"/>
                    <a:cs typeface="+mj-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'7'!$H$8:$H$13</c:f>
              <c:numCache>
                <c:formatCode>_(* #,##0_);_(* \(#,##0\);_(* "-"??_);_(@_)</c:formatCode>
                <c:ptCount val="6"/>
                <c:pt idx="0">
                  <c:v>54041</c:v>
                </c:pt>
                <c:pt idx="1">
                  <c:v>4332</c:v>
                </c:pt>
                <c:pt idx="2">
                  <c:v>712</c:v>
                </c:pt>
                <c:pt idx="3">
                  <c:v>2298</c:v>
                </c:pt>
                <c:pt idx="4">
                  <c:v>17282</c:v>
                </c:pt>
                <c:pt idx="5">
                  <c:v>10</c:v>
                </c:pt>
              </c:numCache>
            </c:numRef>
          </c:cat>
          <c:val>
            <c:numRef>
              <c:f>'7'!$S$6:$S$12</c:f>
              <c:numCache>
                <c:formatCode>_(* #,##0.0_);_(* \(#,##0.0\);_(* "-"??_);_(@_)</c:formatCode>
                <c:ptCount val="7"/>
                <c:pt idx="0">
                  <c:v>80.367999999999995</c:v>
                </c:pt>
                <c:pt idx="2">
                  <c:v>10.864000000000001</c:v>
                </c:pt>
                <c:pt idx="3">
                  <c:v>1.4119999999999999</c:v>
                </c:pt>
                <c:pt idx="4">
                  <c:v>5.3719999999999999</c:v>
                </c:pt>
                <c:pt idx="5">
                  <c:v>32.335999999999999</c:v>
                </c:pt>
                <c:pt idx="6">
                  <c:v>3.5999999999999997E-2</c:v>
                </c:pt>
              </c:numCache>
            </c:numRef>
          </c:val>
          <c:extLst>
            <c:ext xmlns:c16="http://schemas.microsoft.com/office/drawing/2014/chart" uri="{C3380CC4-5D6E-409C-BE32-E72D297353CC}">
              <c16:uniqueId val="{00000003-F825-4773-A489-E608C67179E7}"/>
            </c:ext>
          </c:extLst>
        </c:ser>
        <c:ser>
          <c:idx val="1"/>
          <c:order val="1"/>
          <c:tx>
            <c:strRef>
              <c:f>'7'!$T$4:$T$4</c:f>
              <c:strCache>
                <c:ptCount val="1"/>
                <c:pt idx="0">
                  <c:v>        المياه المصرّفة                  </c:v>
                </c:pt>
              </c:strCache>
            </c:strRef>
          </c:tx>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5400000" scaled="0"/>
            </a:gradFill>
          </c:spPr>
          <c:invertIfNegative val="0"/>
          <c:dLbls>
            <c:dLbl>
              <c:idx val="0"/>
              <c:layout>
                <c:manualLayout>
                  <c:x val="1.2132965244629396E-2"/>
                  <c:y val="-2.75123858383184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825-4773-A489-E608C67179E7}"/>
                </c:ext>
              </c:extLst>
            </c:dLbl>
            <c:dLbl>
              <c:idx val="1"/>
              <c:layout>
                <c:manualLayout>
                  <c:x val="4.3753235508773795E-2"/>
                  <c:y val="1.5041974784124639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25-4773-A489-E608C67179E7}"/>
                </c:ext>
              </c:extLst>
            </c:dLbl>
            <c:dLbl>
              <c:idx val="4"/>
              <c:layout>
                <c:manualLayout>
                  <c:x val="7.527323333287917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825-4773-A489-E608C67179E7}"/>
                </c:ext>
              </c:extLst>
            </c:dLbl>
            <c:dLbl>
              <c:idx val="5"/>
              <c:layout>
                <c:manualLayout>
                  <c:x val="6.2320137443959235E-2"/>
                  <c:y val="-1.65520048650044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825-4773-A489-E608C67179E7}"/>
                </c:ext>
              </c:extLst>
            </c:dLbl>
            <c:spPr>
              <a:noFill/>
              <a:ln>
                <a:noFill/>
              </a:ln>
              <a:effectLst/>
            </c:spPr>
            <c:txPr>
              <a:bodyPr/>
              <a:lstStyle/>
              <a:p>
                <a:pPr>
                  <a:defRPr sz="800" b="1" baseline="0">
                    <a:latin typeface="Times New Roman" pitchFamily="18" charset="0"/>
                    <a:cs typeface="+mj-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'7'!$H$8:$H$13</c:f>
              <c:numCache>
                <c:formatCode>_(* #,##0_);_(* \(#,##0\);_(* "-"??_);_(@_)</c:formatCode>
                <c:ptCount val="6"/>
                <c:pt idx="0">
                  <c:v>54041</c:v>
                </c:pt>
                <c:pt idx="1">
                  <c:v>4332</c:v>
                </c:pt>
                <c:pt idx="2">
                  <c:v>712</c:v>
                </c:pt>
                <c:pt idx="3">
                  <c:v>2298</c:v>
                </c:pt>
                <c:pt idx="4">
                  <c:v>17282</c:v>
                </c:pt>
                <c:pt idx="5">
                  <c:v>10</c:v>
                </c:pt>
              </c:numCache>
            </c:numRef>
          </c:cat>
          <c:val>
            <c:numRef>
              <c:f>'7'!$T$6:$T$12</c:f>
              <c:numCache>
                <c:formatCode>_(* #,##0.0_);_(* \(#,##0.0\);_(* "-"??_);_(@_)</c:formatCode>
                <c:ptCount val="7"/>
                <c:pt idx="0">
                  <c:v>26.327000000000002</c:v>
                </c:pt>
                <c:pt idx="2">
                  <c:v>6.532</c:v>
                </c:pt>
                <c:pt idx="3">
                  <c:v>0.7</c:v>
                </c:pt>
                <c:pt idx="4">
                  <c:v>3.0739999999999998</c:v>
                </c:pt>
                <c:pt idx="5">
                  <c:v>15.054</c:v>
                </c:pt>
                <c:pt idx="6">
                  <c:v>2.5999999999999999E-2</c:v>
                </c:pt>
              </c:numCache>
            </c:numRef>
          </c:val>
          <c:extLst>
            <c:ext xmlns:c16="http://schemas.microsoft.com/office/drawing/2014/chart" uri="{C3380CC4-5D6E-409C-BE32-E72D297353CC}">
              <c16:uniqueId val="{00000008-F825-4773-A489-E608C67179E7}"/>
            </c:ext>
          </c:extLst>
        </c:ser>
        <c:ser>
          <c:idx val="2"/>
          <c:order val="2"/>
          <c:tx>
            <c:strRef>
              <c:f>'7'!$U$4</c:f>
              <c:strCache>
                <c:ptCount val="1"/>
                <c:pt idx="0">
                  <c:v>        المياه المستهلكة                  </c:v>
                </c:pt>
              </c:strCache>
            </c:strRef>
          </c:tx>
          <c:spPr>
            <a:solidFill>
              <a:schemeClr val="accent1"/>
            </a:solidFill>
          </c:spPr>
          <c:invertIfNegative val="0"/>
          <c:dLbls>
            <c:dLbl>
              <c:idx val="0"/>
              <c:layout>
                <c:manualLayout>
                  <c:x val="2.072538860103627E-2"/>
                  <c:y val="-3.50877085270499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825-4773-A489-E608C67179E7}"/>
                </c:ext>
              </c:extLst>
            </c:dLbl>
            <c:dLbl>
              <c:idx val="1"/>
              <c:layout>
                <c:manualLayout>
                  <c:x val="-2.7633851468048316E-2"/>
                  <c:y val="-1.16959028423499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825-4773-A489-E608C67179E7}"/>
                </c:ext>
              </c:extLst>
            </c:dLbl>
            <c:dLbl>
              <c:idx val="5"/>
              <c:layout>
                <c:manualLayout>
                  <c:x val="-2.3028209556706966E-2"/>
                  <c:y val="-3.898634280783467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825-4773-A489-E608C67179E7}"/>
                </c:ext>
              </c:extLst>
            </c:dLbl>
            <c:spPr>
              <a:noFill/>
              <a:ln>
                <a:noFill/>
              </a:ln>
              <a:effectLst/>
            </c:spPr>
            <c:txPr>
              <a:bodyPr/>
              <a:lstStyle/>
              <a:p>
                <a:pPr algn="ctr">
                  <a:defRPr lang="ar-IQ" sz="800" b="1" i="0" u="none" strike="noStrike" kern="1200" baseline="0">
                    <a:solidFill>
                      <a:sysClr val="windowText" lastClr="000000"/>
                    </a:solidFill>
                    <a:latin typeface="Times New Roman" pitchFamily="18" charset="0"/>
                    <a:ea typeface="+mn-ea"/>
                    <a:cs typeface="+mj-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'7'!$H$8:$H$13</c:f>
              <c:numCache>
                <c:formatCode>_(* #,##0_);_(* \(#,##0\);_(* "-"??_);_(@_)</c:formatCode>
                <c:ptCount val="6"/>
                <c:pt idx="0">
                  <c:v>54041</c:v>
                </c:pt>
                <c:pt idx="1">
                  <c:v>4332</c:v>
                </c:pt>
                <c:pt idx="2">
                  <c:v>712</c:v>
                </c:pt>
                <c:pt idx="3">
                  <c:v>2298</c:v>
                </c:pt>
                <c:pt idx="4">
                  <c:v>17282</c:v>
                </c:pt>
                <c:pt idx="5">
                  <c:v>10</c:v>
                </c:pt>
              </c:numCache>
            </c:numRef>
          </c:cat>
          <c:val>
            <c:numRef>
              <c:f>'7'!$U$6:$U$12</c:f>
              <c:numCache>
                <c:formatCode>_(* #,##0.0_);_(* \(#,##0.0\);_(* "-"??_);_(@_)</c:formatCode>
                <c:ptCount val="7"/>
                <c:pt idx="0">
                  <c:v>54.040999999999997</c:v>
                </c:pt>
                <c:pt idx="2">
                  <c:v>4.3319999999999999</c:v>
                </c:pt>
                <c:pt idx="3">
                  <c:v>0.71199999999999997</c:v>
                </c:pt>
                <c:pt idx="4">
                  <c:v>2.298</c:v>
                </c:pt>
                <c:pt idx="5">
                  <c:v>17.282</c:v>
                </c:pt>
                <c:pt idx="6">
                  <c:v>0.01</c:v>
                </c:pt>
              </c:numCache>
            </c:numRef>
          </c:val>
          <c:extLst>
            <c:ext xmlns:c16="http://schemas.microsoft.com/office/drawing/2014/chart" uri="{C3380CC4-5D6E-409C-BE32-E72D297353CC}">
              <c16:uniqueId val="{0000000C-F825-4773-A489-E608C67179E7}"/>
            </c:ext>
          </c:extLst>
        </c:ser>
        <c:dLbls>
          <c:showLegendKey val="0"/>
          <c:showVal val="0"/>
          <c:showCatName val="0"/>
          <c:showSerName val="0"/>
          <c:showPercent val="0"/>
          <c:showBubbleSize val="0"/>
        </c:dLbls>
        <c:gapWidth val="75"/>
        <c:shape val="box"/>
        <c:axId val="114927104"/>
        <c:axId val="43769152"/>
        <c:axId val="0"/>
      </c:bar3DChart>
      <c:catAx>
        <c:axId val="114927104"/>
        <c:scaling>
          <c:orientation val="minMax"/>
        </c:scaling>
        <c:delete val="0"/>
        <c:axPos val="b"/>
        <c:numFmt formatCode="_(* #,##0_);_(* \(#,##0\);_(* &quot;-&quot;??_);_(@_)" sourceLinked="1"/>
        <c:majorTickMark val="none"/>
        <c:minorTickMark val="none"/>
        <c:tickLblPos val="nextTo"/>
        <c:txPr>
          <a:bodyPr/>
          <a:lstStyle/>
          <a:p>
            <a:pPr>
              <a:defRPr sz="900" b="1"/>
            </a:pPr>
            <a:endParaRPr lang="en-US"/>
          </a:p>
        </c:txPr>
        <c:crossAx val="43769152"/>
        <c:crosses val="autoZero"/>
        <c:auto val="1"/>
        <c:lblAlgn val="ctr"/>
        <c:lblOffset val="100"/>
        <c:noMultiLvlLbl val="0"/>
      </c:catAx>
      <c:valAx>
        <c:axId val="43769152"/>
        <c:scaling>
          <c:orientation val="minMax"/>
        </c:scaling>
        <c:delete val="0"/>
        <c:axPos val="l"/>
        <c:majorGridlines/>
        <c:numFmt formatCode="_(* #,##0.0_);_(* \(#,##0.0\);_(* &quot;-&quot;??_);_(@_)" sourceLinked="1"/>
        <c:majorTickMark val="none"/>
        <c:minorTickMark val="none"/>
        <c:tickLblPos val="nextTo"/>
        <c:spPr>
          <a:ln w="9525">
            <a:noFill/>
          </a:ln>
        </c:spPr>
        <c:txPr>
          <a:bodyPr/>
          <a:lstStyle/>
          <a:p>
            <a:pPr>
              <a:defRPr sz="900" b="1"/>
            </a:pPr>
            <a:endParaRPr lang="en-US"/>
          </a:p>
        </c:txPr>
        <c:crossAx val="114927104"/>
        <c:crosses val="autoZero"/>
        <c:crossBetween val="between"/>
      </c:valAx>
    </c:plotArea>
    <c:legend>
      <c:legendPos val="b"/>
      <c:layout>
        <c:manualLayout>
          <c:xMode val="edge"/>
          <c:yMode val="edge"/>
          <c:x val="7.1610297417486021E-2"/>
          <c:y val="0.8950367929773011"/>
          <c:w val="0.86160789486806377"/>
          <c:h val="6.1081161891248979E-2"/>
        </c:manualLayout>
      </c:layout>
      <c:overlay val="0"/>
      <c:txPr>
        <a:bodyPr/>
        <a:lstStyle/>
        <a:p>
          <a:pPr>
            <a:defRPr sz="800" b="1"/>
          </a:pPr>
          <a:endParaRPr lang="en-US"/>
        </a:p>
      </c:txPr>
    </c:legend>
    <c:plotVisOnly val="1"/>
    <c:dispBlanksAs val="gap"/>
    <c:showDLblsOverMax val="0"/>
  </c:chart>
  <c:spPr>
    <a:solidFill>
      <a:schemeClr val="accent6">
        <a:lumMod val="20000"/>
        <a:lumOff val="80000"/>
      </a:schemeClr>
    </a:solidFill>
    <a:scene3d>
      <a:camera prst="orthographicFront"/>
      <a:lightRig rig="threePt" dir="t"/>
    </a:scene3d>
    <a:sp3d>
      <a:bevelT/>
      <a:bevelB prst="relaxedInset"/>
    </a:sp3d>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1114425</xdr:colOff>
      <xdr:row>16</xdr:row>
      <xdr:rowOff>0</xdr:rowOff>
    </xdr:from>
    <xdr:to>
      <xdr:col>19</xdr:col>
      <xdr:colOff>238125</xdr:colOff>
      <xdr:row>29</xdr:row>
      <xdr:rowOff>66676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0.02763</cdr:x>
      <cdr:y>0.42489</cdr:y>
    </cdr:from>
    <cdr:to>
      <cdr:x>0.08981</cdr:x>
      <cdr:y>0.60994</cdr:y>
    </cdr:to>
    <cdr:sp macro="" textlink="">
      <cdr:nvSpPr>
        <cdr:cNvPr id="2" name="Rectangle 1"/>
        <cdr:cNvSpPr/>
      </cdr:nvSpPr>
      <cdr:spPr>
        <a:xfrm xmlns:a="http://schemas.openxmlformats.org/drawingml/2006/main" rot="16200000">
          <a:off x="-7512" y="1681596"/>
          <a:ext cx="662738" cy="34292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ar-IQ" sz="900" b="1">
              <a:solidFill>
                <a:sysClr val="windowText" lastClr="000000"/>
              </a:solidFill>
            </a:rPr>
            <a:t>الف م³/يوم</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BO21"/>
  <sheetViews>
    <sheetView rightToLeft="1" view="pageBreakPreview" zoomScaleSheetLayoutView="100" workbookViewId="0">
      <selection sqref="A1:XFD1"/>
    </sheetView>
  </sheetViews>
  <sheetFormatPr defaultRowHeight="20.100000000000001" customHeight="1" x14ac:dyDescent="0.65"/>
  <cols>
    <col min="1" max="1" width="12.7109375" style="6" customWidth="1"/>
    <col min="2" max="2" width="10.7109375" style="6" customWidth="1"/>
    <col min="3" max="3" width="7.7109375" style="6" customWidth="1"/>
    <col min="4" max="4" width="8.7109375" style="6" customWidth="1"/>
    <col min="5" max="5" width="7.7109375" style="6" customWidth="1"/>
    <col min="6" max="6" width="1.42578125" style="6" customWidth="1"/>
    <col min="7" max="9" width="7.7109375" style="6" customWidth="1"/>
    <col min="10" max="10" width="15.7109375" style="6" customWidth="1"/>
    <col min="11" max="17" width="9.140625" style="8"/>
    <col min="18" max="18" width="9.140625" style="8" customWidth="1"/>
    <col min="19" max="67" width="9.140625" style="8"/>
    <col min="68" max="16384" width="9.140625" style="6"/>
  </cols>
  <sheetData>
    <row r="1" spans="1:67" s="37" customFormat="1" ht="36" customHeight="1" x14ac:dyDescent="0.65">
      <c r="A1" s="641" t="s">
        <v>486</v>
      </c>
      <c r="B1" s="641"/>
      <c r="C1" s="641"/>
      <c r="D1" s="641"/>
      <c r="E1" s="641"/>
      <c r="F1" s="641"/>
      <c r="G1" s="641"/>
      <c r="H1" s="641"/>
      <c r="I1" s="641"/>
      <c r="J1" s="641"/>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row>
    <row r="2" spans="1:67" s="37" customFormat="1" ht="48" customHeight="1" x14ac:dyDescent="0.65">
      <c r="A2" s="642" t="s">
        <v>423</v>
      </c>
      <c r="B2" s="642"/>
      <c r="C2" s="642"/>
      <c r="D2" s="642"/>
      <c r="E2" s="642"/>
      <c r="F2" s="642"/>
      <c r="G2" s="642"/>
      <c r="H2" s="642"/>
      <c r="I2" s="642"/>
      <c r="J2" s="642"/>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row>
    <row r="3" spans="1:67" s="206" customFormat="1" ht="26.25" customHeight="1" thickBot="1" x14ac:dyDescent="0.7">
      <c r="A3" s="315" t="s">
        <v>119</v>
      </c>
      <c r="B3" s="316"/>
      <c r="C3" s="316"/>
      <c r="D3" s="316"/>
      <c r="E3" s="316"/>
      <c r="F3" s="316"/>
      <c r="G3" s="316"/>
      <c r="H3" s="316"/>
      <c r="I3" s="316"/>
      <c r="J3" s="453" t="s">
        <v>222</v>
      </c>
      <c r="K3" s="205"/>
      <c r="L3" s="657" t="s">
        <v>189</v>
      </c>
      <c r="M3" s="659" t="s">
        <v>190</v>
      </c>
      <c r="N3" s="259" t="s">
        <v>127</v>
      </c>
      <c r="O3" s="260"/>
      <c r="P3" s="261"/>
      <c r="Q3" s="262" t="s">
        <v>22</v>
      </c>
      <c r="R3" s="263"/>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row>
    <row r="4" spans="1:67" ht="36" customHeight="1" thickTop="1" x14ac:dyDescent="0.65">
      <c r="A4" s="649" t="s">
        <v>3</v>
      </c>
      <c r="B4" s="649" t="s">
        <v>79</v>
      </c>
      <c r="C4" s="655" t="s">
        <v>127</v>
      </c>
      <c r="D4" s="655"/>
      <c r="E4" s="655"/>
      <c r="F4" s="110"/>
      <c r="G4" s="655" t="s">
        <v>22</v>
      </c>
      <c r="H4" s="655"/>
      <c r="I4" s="655"/>
      <c r="J4" s="652" t="s">
        <v>227</v>
      </c>
      <c r="L4" s="657"/>
      <c r="M4" s="659"/>
      <c r="N4" s="656" t="s">
        <v>191</v>
      </c>
      <c r="O4" s="656" t="s">
        <v>112</v>
      </c>
      <c r="P4" s="656" t="s">
        <v>0</v>
      </c>
      <c r="Q4" s="656" t="s">
        <v>191</v>
      </c>
      <c r="R4" s="656" t="s">
        <v>112</v>
      </c>
      <c r="S4" s="258"/>
      <c r="T4" s="258"/>
      <c r="U4" s="258"/>
    </row>
    <row r="5" spans="1:67" ht="36" customHeight="1" x14ac:dyDescent="0.65">
      <c r="A5" s="650"/>
      <c r="B5" s="650"/>
      <c r="C5" s="648" t="s">
        <v>277</v>
      </c>
      <c r="D5" s="648"/>
      <c r="E5" s="648"/>
      <c r="F5" s="309"/>
      <c r="G5" s="648" t="s">
        <v>278</v>
      </c>
      <c r="H5" s="648"/>
      <c r="I5" s="648"/>
      <c r="J5" s="653"/>
      <c r="L5" s="657"/>
      <c r="M5" s="659"/>
      <c r="N5" s="657"/>
      <c r="O5" s="657"/>
      <c r="P5" s="657"/>
      <c r="Q5" s="657"/>
      <c r="R5" s="657"/>
      <c r="S5" s="258"/>
      <c r="T5" s="258"/>
      <c r="U5" s="258"/>
    </row>
    <row r="6" spans="1:67" ht="36" customHeight="1" x14ac:dyDescent="0.65">
      <c r="A6" s="650"/>
      <c r="B6" s="646" t="s">
        <v>362</v>
      </c>
      <c r="C6" s="312" t="s">
        <v>111</v>
      </c>
      <c r="D6" s="312" t="s">
        <v>132</v>
      </c>
      <c r="E6" s="312" t="s">
        <v>0</v>
      </c>
      <c r="F6" s="111"/>
      <c r="G6" s="312" t="s">
        <v>111</v>
      </c>
      <c r="H6" s="312" t="s">
        <v>112</v>
      </c>
      <c r="I6" s="312" t="s">
        <v>0</v>
      </c>
      <c r="J6" s="653"/>
      <c r="L6" s="658"/>
      <c r="M6" s="660"/>
      <c r="N6" s="658"/>
      <c r="O6" s="658"/>
      <c r="P6" s="658"/>
      <c r="Q6" s="658"/>
      <c r="R6" s="658"/>
      <c r="S6" s="258"/>
      <c r="T6" s="258"/>
      <c r="U6" s="258"/>
    </row>
    <row r="7" spans="1:67" ht="30" customHeight="1" x14ac:dyDescent="0.65">
      <c r="A7" s="651"/>
      <c r="B7" s="647"/>
      <c r="C7" s="452" t="s">
        <v>279</v>
      </c>
      <c r="D7" s="452" t="s">
        <v>281</v>
      </c>
      <c r="E7" s="452" t="s">
        <v>226</v>
      </c>
      <c r="F7" s="311"/>
      <c r="G7" s="452" t="s">
        <v>279</v>
      </c>
      <c r="H7" s="452" t="s">
        <v>280</v>
      </c>
      <c r="I7" s="452" t="s">
        <v>226</v>
      </c>
      <c r="J7" s="654"/>
      <c r="L7" s="297"/>
      <c r="M7" s="298"/>
      <c r="N7" s="297"/>
      <c r="O7" s="297"/>
      <c r="P7" s="297"/>
      <c r="Q7" s="297"/>
      <c r="R7" s="297"/>
      <c r="S7" s="258"/>
      <c r="T7" s="258"/>
      <c r="U7" s="258"/>
    </row>
    <row r="8" spans="1:67" s="7" customFormat="1" ht="33" customHeight="1" x14ac:dyDescent="0.65">
      <c r="A8" s="56" t="s">
        <v>16</v>
      </c>
      <c r="B8" s="546">
        <v>8</v>
      </c>
      <c r="C8" s="112">
        <v>12</v>
      </c>
      <c r="D8" s="112">
        <v>21</v>
      </c>
      <c r="E8" s="113">
        <f t="shared" ref="E8:E14" si="0">SUM(C8:D8)</f>
        <v>33</v>
      </c>
      <c r="F8" s="113"/>
      <c r="G8" s="24">
        <f>C8/E8*100</f>
        <v>36.363636363636367</v>
      </c>
      <c r="H8" s="114">
        <f>D8/E8*100</f>
        <v>63.636363636363633</v>
      </c>
      <c r="I8" s="114">
        <f t="shared" ref="I8:I14" si="1">SUM(G8:H8)</f>
        <v>100</v>
      </c>
      <c r="J8" s="445" t="s">
        <v>282</v>
      </c>
      <c r="K8" s="9"/>
      <c r="L8" s="264" t="s">
        <v>16</v>
      </c>
      <c r="M8" s="265">
        <v>8</v>
      </c>
      <c r="N8" s="266">
        <v>12</v>
      </c>
      <c r="O8" s="266">
        <v>21</v>
      </c>
      <c r="P8" s="266">
        <f>SUM(N8:O8)</f>
        <v>33</v>
      </c>
      <c r="Q8" s="266">
        <f>N8/P8*100</f>
        <v>36.363636363636367</v>
      </c>
      <c r="R8" s="266">
        <f>O8/P8*100</f>
        <v>63.636363636363633</v>
      </c>
      <c r="S8" s="258"/>
      <c r="T8" s="258"/>
      <c r="U8" s="258"/>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row>
    <row r="9" spans="1:67" s="7" customFormat="1" ht="33" customHeight="1" x14ac:dyDescent="0.65">
      <c r="A9" s="57" t="s">
        <v>27</v>
      </c>
      <c r="B9" s="249">
        <v>15</v>
      </c>
      <c r="C9" s="115">
        <v>64</v>
      </c>
      <c r="D9" s="115">
        <v>13</v>
      </c>
      <c r="E9" s="115">
        <f t="shared" si="0"/>
        <v>77</v>
      </c>
      <c r="F9" s="115"/>
      <c r="G9" s="116">
        <f t="shared" ref="G9:G14" si="2">C9/E9*100</f>
        <v>83.116883116883116</v>
      </c>
      <c r="H9" s="116">
        <f t="shared" ref="H9:H14" si="3">D9/E9*100</f>
        <v>16.883116883116884</v>
      </c>
      <c r="I9" s="116">
        <f t="shared" si="1"/>
        <v>100</v>
      </c>
      <c r="J9" s="446" t="s">
        <v>224</v>
      </c>
      <c r="K9" s="11"/>
      <c r="L9" s="264" t="s">
        <v>4</v>
      </c>
      <c r="M9" s="265">
        <v>15</v>
      </c>
      <c r="N9" s="266">
        <v>64</v>
      </c>
      <c r="O9" s="266">
        <v>13</v>
      </c>
      <c r="P9" s="266">
        <f t="shared" ref="P9:P14" si="4">SUM(N9:O9)</f>
        <v>77</v>
      </c>
      <c r="Q9" s="266">
        <f t="shared" ref="Q9:Q14" si="5">N9/P9*100</f>
        <v>83.116883116883116</v>
      </c>
      <c r="R9" s="266">
        <f>O9/P9*100</f>
        <v>16.883116883116884</v>
      </c>
      <c r="S9" s="258"/>
      <c r="T9" s="258"/>
      <c r="U9" s="258"/>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row>
    <row r="10" spans="1:67" s="7" customFormat="1" ht="33" customHeight="1" x14ac:dyDescent="0.65">
      <c r="A10" s="57" t="s">
        <v>15</v>
      </c>
      <c r="B10" s="249">
        <v>2</v>
      </c>
      <c r="C10" s="115">
        <v>9</v>
      </c>
      <c r="D10" s="115">
        <v>9</v>
      </c>
      <c r="E10" s="115">
        <f t="shared" si="0"/>
        <v>18</v>
      </c>
      <c r="F10" s="115"/>
      <c r="G10" s="116">
        <f t="shared" si="2"/>
        <v>50</v>
      </c>
      <c r="H10" s="116">
        <f t="shared" si="3"/>
        <v>50</v>
      </c>
      <c r="I10" s="116">
        <f t="shared" si="1"/>
        <v>100</v>
      </c>
      <c r="J10" s="447" t="s">
        <v>241</v>
      </c>
      <c r="K10" s="11"/>
      <c r="L10" s="264" t="s">
        <v>15</v>
      </c>
      <c r="M10" s="265">
        <v>2</v>
      </c>
      <c r="N10" s="266">
        <v>9</v>
      </c>
      <c r="O10" s="266">
        <v>9</v>
      </c>
      <c r="P10" s="266">
        <f t="shared" si="4"/>
        <v>18</v>
      </c>
      <c r="Q10" s="266">
        <f t="shared" si="5"/>
        <v>50</v>
      </c>
      <c r="R10" s="266">
        <f>O10/P10*100</f>
        <v>50</v>
      </c>
      <c r="S10" s="258"/>
      <c r="T10" s="258"/>
      <c r="U10" s="258"/>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row>
    <row r="11" spans="1:67" s="7" customFormat="1" ht="33" customHeight="1" x14ac:dyDescent="0.65">
      <c r="A11" s="57" t="s">
        <v>5</v>
      </c>
      <c r="B11" s="249">
        <v>1</v>
      </c>
      <c r="C11" s="117">
        <v>30</v>
      </c>
      <c r="D11" s="118">
        <v>7</v>
      </c>
      <c r="E11" s="115">
        <f t="shared" si="0"/>
        <v>37</v>
      </c>
      <c r="F11" s="115"/>
      <c r="G11" s="116">
        <f t="shared" si="2"/>
        <v>81.081081081081081</v>
      </c>
      <c r="H11" s="116">
        <f t="shared" si="3"/>
        <v>18.918918918918919</v>
      </c>
      <c r="I11" s="116">
        <f t="shared" si="1"/>
        <v>100</v>
      </c>
      <c r="J11" s="447" t="s">
        <v>283</v>
      </c>
      <c r="K11" s="5"/>
      <c r="L11" s="264" t="s">
        <v>5</v>
      </c>
      <c r="M11" s="265">
        <v>1</v>
      </c>
      <c r="N11" s="266">
        <v>30</v>
      </c>
      <c r="O11" s="266">
        <v>7</v>
      </c>
      <c r="P11" s="266">
        <f t="shared" si="4"/>
        <v>37</v>
      </c>
      <c r="Q11" s="266">
        <f t="shared" si="5"/>
        <v>81.081081081081081</v>
      </c>
      <c r="R11" s="266">
        <f>O11/P11*100</f>
        <v>18.918918918918919</v>
      </c>
      <c r="S11" s="258"/>
      <c r="T11" s="258"/>
      <c r="U11" s="258"/>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row>
    <row r="12" spans="1:67" s="7" customFormat="1" ht="33" customHeight="1" x14ac:dyDescent="0.65">
      <c r="A12" s="58" t="s">
        <v>17</v>
      </c>
      <c r="B12" s="547">
        <v>3</v>
      </c>
      <c r="C12" s="119">
        <v>25</v>
      </c>
      <c r="D12" s="119">
        <v>20</v>
      </c>
      <c r="E12" s="120">
        <f t="shared" si="0"/>
        <v>45</v>
      </c>
      <c r="F12" s="120"/>
      <c r="G12" s="121">
        <f t="shared" si="2"/>
        <v>55.555555555555557</v>
      </c>
      <c r="H12" s="122">
        <f t="shared" si="3"/>
        <v>44.444444444444443</v>
      </c>
      <c r="I12" s="122">
        <f t="shared" si="1"/>
        <v>100</v>
      </c>
      <c r="J12" s="448" t="s">
        <v>284</v>
      </c>
      <c r="K12" s="11"/>
      <c r="L12" s="264" t="s">
        <v>192</v>
      </c>
      <c r="M12" s="265">
        <v>3</v>
      </c>
      <c r="N12" s="266">
        <v>25</v>
      </c>
      <c r="O12" s="266">
        <v>20</v>
      </c>
      <c r="P12" s="266">
        <f t="shared" si="4"/>
        <v>45</v>
      </c>
      <c r="Q12" s="266">
        <f t="shared" si="5"/>
        <v>55.555555555555557</v>
      </c>
      <c r="R12" s="266">
        <f>O12/P12*100</f>
        <v>44.444444444444443</v>
      </c>
      <c r="S12" s="258"/>
      <c r="T12" s="258"/>
      <c r="U12" s="258"/>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row>
    <row r="13" spans="1:67" s="7" customFormat="1" ht="33" customHeight="1" x14ac:dyDescent="0.65">
      <c r="A13" s="131" t="s">
        <v>9</v>
      </c>
      <c r="B13" s="548">
        <v>13</v>
      </c>
      <c r="C13" s="132">
        <v>15</v>
      </c>
      <c r="D13" s="133">
        <v>0</v>
      </c>
      <c r="E13" s="132">
        <f t="shared" si="0"/>
        <v>15</v>
      </c>
      <c r="F13" s="132"/>
      <c r="G13" s="134">
        <f t="shared" si="2"/>
        <v>100</v>
      </c>
      <c r="H13" s="134">
        <f t="shared" si="3"/>
        <v>0</v>
      </c>
      <c r="I13" s="134">
        <f t="shared" si="1"/>
        <v>100</v>
      </c>
      <c r="J13" s="449" t="s">
        <v>285</v>
      </c>
      <c r="K13" s="19"/>
      <c r="L13" s="264" t="s">
        <v>9</v>
      </c>
      <c r="M13" s="265">
        <v>13</v>
      </c>
      <c r="N13" s="267">
        <v>15</v>
      </c>
      <c r="O13" s="267">
        <v>0</v>
      </c>
      <c r="P13" s="267">
        <f t="shared" si="4"/>
        <v>15</v>
      </c>
      <c r="Q13" s="268">
        <f t="shared" ref="Q13" si="6">(N13/P13)*100</f>
        <v>100</v>
      </c>
      <c r="R13" s="268">
        <f>(O13/P13)*100</f>
        <v>0</v>
      </c>
      <c r="S13" s="258"/>
      <c r="T13" s="258"/>
      <c r="U13" s="258"/>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row>
    <row r="14" spans="1:67" s="7" customFormat="1" ht="33" customHeight="1" thickBot="1" x14ac:dyDescent="0.7">
      <c r="A14" s="127" t="s">
        <v>21</v>
      </c>
      <c r="B14" s="549">
        <f>SUM(B8:B13)</f>
        <v>42</v>
      </c>
      <c r="C14" s="128">
        <f>SUM(C8:C13)</f>
        <v>155</v>
      </c>
      <c r="D14" s="129">
        <f>SUM(D8:D13)</f>
        <v>70</v>
      </c>
      <c r="E14" s="128">
        <f t="shared" si="0"/>
        <v>225</v>
      </c>
      <c r="F14" s="128"/>
      <c r="G14" s="130">
        <f t="shared" si="2"/>
        <v>68.888888888888886</v>
      </c>
      <c r="H14" s="130">
        <f t="shared" si="3"/>
        <v>31.111111111111111</v>
      </c>
      <c r="I14" s="130">
        <f t="shared" si="1"/>
        <v>100</v>
      </c>
      <c r="J14" s="450" t="s">
        <v>226</v>
      </c>
      <c r="K14" s="11"/>
      <c r="L14" s="264" t="s">
        <v>193</v>
      </c>
      <c r="M14" s="269">
        <v>42</v>
      </c>
      <c r="N14" s="266">
        <v>155</v>
      </c>
      <c r="O14" s="266">
        <v>70</v>
      </c>
      <c r="P14" s="266">
        <f t="shared" si="4"/>
        <v>225</v>
      </c>
      <c r="Q14" s="266">
        <f t="shared" si="5"/>
        <v>68.888888888888886</v>
      </c>
      <c r="R14" s="266">
        <f>O14/P14*100</f>
        <v>31.111111111111111</v>
      </c>
      <c r="S14" s="258"/>
      <c r="T14" s="258"/>
      <c r="U14" s="258"/>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row>
    <row r="15" spans="1:67" s="7" customFormat="1" ht="7.5" customHeight="1" thickTop="1" x14ac:dyDescent="0.65">
      <c r="A15" s="5"/>
      <c r="B15" s="21"/>
      <c r="C15" s="21"/>
      <c r="D15" s="22"/>
      <c r="E15" s="21"/>
      <c r="F15" s="21"/>
      <c r="G15" s="18"/>
      <c r="H15" s="18"/>
      <c r="I15" s="18"/>
      <c r="J15" s="18"/>
      <c r="K15" s="21"/>
      <c r="L15" s="36"/>
      <c r="M15" s="36"/>
      <c r="N15" s="36"/>
      <c r="O15" s="36"/>
      <c r="P15" s="36"/>
      <c r="Q15" s="36"/>
      <c r="R15" s="36"/>
      <c r="S15" s="258"/>
      <c r="T15" s="258"/>
      <c r="U15" s="258"/>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row>
    <row r="16" spans="1:67" s="37" customFormat="1" ht="67.5" customHeight="1" x14ac:dyDescent="0.65">
      <c r="A16" s="643" t="s">
        <v>182</v>
      </c>
      <c r="B16" s="643"/>
      <c r="C16" s="643"/>
      <c r="D16" s="643"/>
      <c r="E16" s="644" t="s">
        <v>286</v>
      </c>
      <c r="F16" s="644"/>
      <c r="G16" s="644"/>
      <c r="H16" s="644"/>
      <c r="I16" s="644"/>
      <c r="J16" s="644"/>
      <c r="K16" s="423"/>
      <c r="L16" s="423"/>
      <c r="M16" s="423"/>
      <c r="N16" s="39"/>
      <c r="O16" s="39"/>
      <c r="P16" s="39"/>
      <c r="Q16" s="39"/>
      <c r="R16" s="39"/>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row>
    <row r="17" spans="1:67" s="40" customFormat="1" ht="42" customHeight="1" x14ac:dyDescent="0.65">
      <c r="A17" s="645" t="s">
        <v>144</v>
      </c>
      <c r="B17" s="645"/>
      <c r="C17" s="645"/>
      <c r="D17" s="645"/>
      <c r="E17" s="644" t="s">
        <v>287</v>
      </c>
      <c r="F17" s="644"/>
      <c r="G17" s="644"/>
      <c r="H17" s="644"/>
      <c r="I17" s="644"/>
      <c r="J17" s="644"/>
      <c r="K17" s="423"/>
      <c r="L17" s="423"/>
      <c r="M17" s="423"/>
      <c r="N17" s="36"/>
      <c r="O17" s="36"/>
      <c r="P17" s="36"/>
      <c r="Q17" s="36"/>
      <c r="R17" s="36"/>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row>
    <row r="18" spans="1:67" s="40" customFormat="1" ht="42" customHeight="1" x14ac:dyDescent="0.65">
      <c r="A18" s="661" t="s">
        <v>26</v>
      </c>
      <c r="B18" s="661"/>
      <c r="C18" s="661"/>
      <c r="D18" s="661"/>
      <c r="E18" s="644" t="s">
        <v>459</v>
      </c>
      <c r="F18" s="644"/>
      <c r="G18" s="644"/>
      <c r="H18" s="644"/>
      <c r="I18" s="644"/>
      <c r="J18" s="644"/>
      <c r="K18" s="38"/>
      <c r="L18" s="36"/>
      <c r="M18" s="36"/>
      <c r="N18" s="36"/>
      <c r="O18" s="36"/>
      <c r="P18" s="36"/>
      <c r="Q18" s="36"/>
      <c r="R18" s="36"/>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row>
    <row r="19" spans="1:67" s="40" customFormat="1" ht="101.25" customHeight="1" x14ac:dyDescent="0.65">
      <c r="A19" s="348"/>
      <c r="B19" s="348"/>
      <c r="C19" s="348"/>
      <c r="D19" s="348"/>
      <c r="E19" s="350"/>
      <c r="F19" s="350"/>
      <c r="G19" s="350"/>
      <c r="H19" s="350"/>
      <c r="I19" s="350"/>
      <c r="J19" s="350"/>
      <c r="K19" s="38"/>
      <c r="L19" s="36"/>
      <c r="M19" s="36"/>
      <c r="N19" s="36"/>
      <c r="O19" s="36"/>
      <c r="P19" s="36"/>
      <c r="Q19" s="36"/>
      <c r="R19" s="36"/>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row>
    <row r="20" spans="1:67" s="37" customFormat="1" ht="45" customHeight="1" x14ac:dyDescent="0.65">
      <c r="A20" s="661"/>
      <c r="B20" s="661"/>
      <c r="C20" s="661"/>
      <c r="D20" s="661"/>
      <c r="E20" s="662"/>
      <c r="F20" s="662"/>
      <c r="G20" s="662"/>
      <c r="H20" s="662"/>
      <c r="I20" s="662"/>
      <c r="J20" s="662"/>
      <c r="K20" s="36"/>
      <c r="L20" s="8"/>
      <c r="M20" s="8"/>
      <c r="N20" s="8"/>
      <c r="O20" s="8"/>
      <c r="P20" s="8"/>
      <c r="Q20" s="8"/>
      <c r="R20" s="8"/>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row>
    <row r="21" spans="1:67" ht="24.95" customHeight="1" x14ac:dyDescent="0.65">
      <c r="A21" s="664" t="s">
        <v>487</v>
      </c>
      <c r="B21" s="664"/>
      <c r="C21" s="664"/>
      <c r="D21" s="664"/>
      <c r="E21" s="664"/>
      <c r="F21" s="32"/>
      <c r="G21" s="663" t="s">
        <v>442</v>
      </c>
      <c r="H21" s="663"/>
      <c r="I21" s="663"/>
      <c r="J21" s="663"/>
      <c r="K21" s="13"/>
    </row>
  </sheetData>
  <mergeCells count="27">
    <mergeCell ref="A20:D20"/>
    <mergeCell ref="E20:J20"/>
    <mergeCell ref="A18:D18"/>
    <mergeCell ref="E18:J18"/>
    <mergeCell ref="G21:J21"/>
    <mergeCell ref="A21:E21"/>
    <mergeCell ref="R4:R6"/>
    <mergeCell ref="L3:L6"/>
    <mergeCell ref="M3:M6"/>
    <mergeCell ref="N4:N6"/>
    <mergeCell ref="O4:O6"/>
    <mergeCell ref="P4:P6"/>
    <mergeCell ref="Q4:Q6"/>
    <mergeCell ref="A1:J1"/>
    <mergeCell ref="A2:J2"/>
    <mergeCell ref="A16:D16"/>
    <mergeCell ref="E16:J16"/>
    <mergeCell ref="A17:D17"/>
    <mergeCell ref="E17:J17"/>
    <mergeCell ref="B6:B7"/>
    <mergeCell ref="C5:E5"/>
    <mergeCell ref="G5:I5"/>
    <mergeCell ref="B4:B5"/>
    <mergeCell ref="A4:A7"/>
    <mergeCell ref="J4:J7"/>
    <mergeCell ref="C4:E4"/>
    <mergeCell ref="G4:I4"/>
  </mergeCells>
  <phoneticPr fontId="10" type="noConversion"/>
  <printOptions horizontalCentered="1"/>
  <pageMargins left="0.4" right="0.4" top="0.5" bottom="0.2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U25"/>
  <sheetViews>
    <sheetView rightToLeft="1" view="pageBreakPreview" topLeftCell="A16" zoomScaleSheetLayoutView="100" workbookViewId="0">
      <selection activeCell="A2" sqref="A2:J2"/>
    </sheetView>
  </sheetViews>
  <sheetFormatPr defaultRowHeight="12.75" x14ac:dyDescent="0.2"/>
  <cols>
    <col min="1" max="1" width="16.7109375" customWidth="1"/>
    <col min="2" max="3" width="10.7109375" customWidth="1"/>
    <col min="4" max="4" width="1.42578125" customWidth="1"/>
    <col min="5" max="6" width="10.7109375" customWidth="1"/>
    <col min="7" max="7" width="1.42578125" customWidth="1"/>
    <col min="8" max="9" width="10.7109375" customWidth="1"/>
    <col min="10" max="10" width="16.7109375" customWidth="1"/>
    <col min="11" max="11" width="17.28515625" customWidth="1"/>
    <col min="12" max="12" width="10.85546875" customWidth="1"/>
    <col min="13" max="13" width="9.5703125" customWidth="1"/>
    <col min="14" max="14" width="10.5703125" bestFit="1" customWidth="1"/>
    <col min="16" max="16" width="12.42578125" customWidth="1"/>
    <col min="19" max="19" width="11" customWidth="1"/>
    <col min="20" max="20" width="16.28515625" customWidth="1"/>
  </cols>
  <sheetData>
    <row r="1" spans="1:21" s="35" customFormat="1" ht="42" customHeight="1" x14ac:dyDescent="0.2">
      <c r="A1" s="699" t="s">
        <v>407</v>
      </c>
      <c r="B1" s="699"/>
      <c r="C1" s="699"/>
      <c r="D1" s="699"/>
      <c r="E1" s="699"/>
      <c r="F1" s="699"/>
      <c r="G1" s="699"/>
      <c r="H1" s="699"/>
      <c r="I1" s="699"/>
      <c r="J1" s="699"/>
      <c r="K1"/>
      <c r="L1"/>
      <c r="M1"/>
      <c r="N1"/>
      <c r="O1"/>
      <c r="P1"/>
      <c r="Q1"/>
      <c r="R1"/>
      <c r="S1" s="730" t="s">
        <v>115</v>
      </c>
      <c r="T1" s="730"/>
      <c r="U1" s="730"/>
    </row>
    <row r="2" spans="1:21" s="35" customFormat="1" ht="54.75" customHeight="1" x14ac:dyDescent="0.2">
      <c r="A2" s="700" t="s">
        <v>408</v>
      </c>
      <c r="B2" s="700"/>
      <c r="C2" s="700"/>
      <c r="D2" s="700"/>
      <c r="E2" s="700"/>
      <c r="F2" s="700"/>
      <c r="G2" s="700"/>
      <c r="H2" s="700"/>
      <c r="I2" s="700"/>
      <c r="J2" s="700"/>
      <c r="K2"/>
      <c r="L2"/>
      <c r="M2"/>
      <c r="N2"/>
      <c r="O2"/>
      <c r="P2"/>
      <c r="Q2"/>
      <c r="R2"/>
      <c r="S2" s="307"/>
      <c r="T2" s="307"/>
      <c r="U2" s="307"/>
    </row>
    <row r="3" spans="1:21" s="35" customFormat="1" ht="26.1" customHeight="1" thickBot="1" x14ac:dyDescent="0.35">
      <c r="A3" s="347" t="s">
        <v>232</v>
      </c>
      <c r="B3" s="340"/>
      <c r="C3" s="340"/>
      <c r="D3" s="340"/>
      <c r="E3" s="340"/>
      <c r="F3" s="340"/>
      <c r="G3" s="340"/>
      <c r="H3" s="340"/>
      <c r="I3" s="340"/>
      <c r="J3" s="472" t="s">
        <v>240</v>
      </c>
      <c r="K3" s="677" t="s">
        <v>216</v>
      </c>
      <c r="L3" s="678"/>
      <c r="M3" s="678"/>
      <c r="N3" s="678"/>
      <c r="O3" s="678"/>
      <c r="P3" s="678"/>
      <c r="Q3" s="678"/>
      <c r="R3" s="679"/>
    </row>
    <row r="4" spans="1:21" ht="38.25" customHeight="1" thickTop="1" x14ac:dyDescent="0.25">
      <c r="A4" s="649" t="s">
        <v>3</v>
      </c>
      <c r="B4" s="655" t="s">
        <v>137</v>
      </c>
      <c r="C4" s="655"/>
      <c r="D4" s="110"/>
      <c r="E4" s="655" t="s">
        <v>136</v>
      </c>
      <c r="F4" s="655"/>
      <c r="G4" s="110"/>
      <c r="H4" s="655" t="s">
        <v>181</v>
      </c>
      <c r="I4" s="655"/>
      <c r="J4" s="665" t="s">
        <v>227</v>
      </c>
      <c r="K4" s="680" t="s">
        <v>217</v>
      </c>
      <c r="L4" s="681"/>
      <c r="M4" s="681"/>
      <c r="N4" s="681"/>
      <c r="O4" s="681"/>
      <c r="P4" s="681"/>
      <c r="Q4" s="681"/>
      <c r="R4" s="682"/>
      <c r="S4" s="84" t="s">
        <v>20</v>
      </c>
      <c r="T4" s="83" t="s">
        <v>24</v>
      </c>
      <c r="U4" s="83" t="s">
        <v>183</v>
      </c>
    </row>
    <row r="5" spans="1:21" ht="38.25" customHeight="1" x14ac:dyDescent="0.25">
      <c r="A5" s="650"/>
      <c r="B5" s="648" t="s">
        <v>314</v>
      </c>
      <c r="C5" s="648"/>
      <c r="D5" s="473"/>
      <c r="E5" s="648" t="s">
        <v>315</v>
      </c>
      <c r="F5" s="648"/>
      <c r="G5" s="473"/>
      <c r="H5" s="648" t="s">
        <v>316</v>
      </c>
      <c r="I5" s="648"/>
      <c r="J5" s="646"/>
      <c r="K5" s="299"/>
      <c r="L5" s="300"/>
      <c r="M5" s="300"/>
      <c r="N5" s="300"/>
      <c r="O5" s="300"/>
      <c r="P5" s="300"/>
      <c r="Q5" s="300"/>
      <c r="R5" s="344"/>
      <c r="S5" s="345"/>
      <c r="T5" s="346"/>
      <c r="U5" s="346"/>
    </row>
    <row r="6" spans="1:21" ht="38.25" customHeight="1" x14ac:dyDescent="0.2">
      <c r="A6" s="650"/>
      <c r="B6" s="312" t="s">
        <v>14</v>
      </c>
      <c r="C6" s="326" t="s">
        <v>172</v>
      </c>
      <c r="D6" s="142"/>
      <c r="E6" s="312" t="s">
        <v>14</v>
      </c>
      <c r="F6" s="326" t="s">
        <v>172</v>
      </c>
      <c r="G6" s="142"/>
      <c r="H6" s="312" t="s">
        <v>14</v>
      </c>
      <c r="I6" s="326" t="s">
        <v>172</v>
      </c>
      <c r="J6" s="646"/>
      <c r="K6" s="284" t="s">
        <v>3</v>
      </c>
      <c r="L6" s="285" t="s">
        <v>218</v>
      </c>
      <c r="M6" s="286" t="s">
        <v>219</v>
      </c>
      <c r="N6" s="286" t="s">
        <v>220</v>
      </c>
      <c r="O6" s="286" t="s">
        <v>219</v>
      </c>
      <c r="P6" s="286" t="s">
        <v>221</v>
      </c>
      <c r="Q6" s="287" t="s">
        <v>219</v>
      </c>
      <c r="S6" s="34">
        <f>B8/1000</f>
        <v>80.367999999999995</v>
      </c>
      <c r="T6" s="34">
        <f>E8/1000</f>
        <v>26.327000000000002</v>
      </c>
      <c r="U6" s="34">
        <f>H8/1000</f>
        <v>54.040999999999997</v>
      </c>
    </row>
    <row r="7" spans="1:21" ht="38.25" customHeight="1" x14ac:dyDescent="0.2">
      <c r="A7" s="651"/>
      <c r="B7" s="452" t="s">
        <v>455</v>
      </c>
      <c r="C7" s="469" t="s">
        <v>382</v>
      </c>
      <c r="D7" s="474"/>
      <c r="E7" s="452" t="s">
        <v>455</v>
      </c>
      <c r="F7" s="469" t="s">
        <v>382</v>
      </c>
      <c r="G7" s="474"/>
      <c r="H7" s="452" t="s">
        <v>455</v>
      </c>
      <c r="I7" s="469" t="s">
        <v>382</v>
      </c>
      <c r="J7" s="647"/>
      <c r="K7" s="284"/>
      <c r="L7" s="285"/>
      <c r="M7" s="286"/>
      <c r="N7" s="286"/>
      <c r="O7" s="286"/>
      <c r="P7" s="286"/>
      <c r="Q7" s="287"/>
      <c r="S7" s="34"/>
      <c r="T7" s="34"/>
      <c r="U7" s="34"/>
    </row>
    <row r="8" spans="1:21" ht="36.75" customHeight="1" x14ac:dyDescent="0.2">
      <c r="A8" s="374" t="s">
        <v>16</v>
      </c>
      <c r="B8" s="521">
        <v>80368</v>
      </c>
      <c r="C8" s="523">
        <f>B8/$B$14*100</f>
        <v>61.637574009878207</v>
      </c>
      <c r="D8" s="125"/>
      <c r="E8" s="532">
        <v>26327</v>
      </c>
      <c r="F8" s="247">
        <f t="shared" ref="F8:F13" si="0">E8/$E$14*100</f>
        <v>50.909829249898472</v>
      </c>
      <c r="G8" s="125"/>
      <c r="H8" s="532">
        <v>54041</v>
      </c>
      <c r="I8" s="529">
        <f t="shared" ref="I8:I13" si="1">H8/$H$14*100</f>
        <v>68.688910073085481</v>
      </c>
      <c r="J8" s="454" t="s">
        <v>223</v>
      </c>
      <c r="K8" s="284" t="s">
        <v>160</v>
      </c>
      <c r="L8" s="288">
        <v>78344.55</v>
      </c>
      <c r="M8" s="289">
        <v>21.89</v>
      </c>
      <c r="N8" s="290">
        <v>21822.712500000001</v>
      </c>
      <c r="O8" s="289">
        <v>37.07</v>
      </c>
      <c r="P8" s="289">
        <v>56521.85</v>
      </c>
      <c r="Q8" s="291">
        <f>P8/P14*100</f>
        <v>23.125904604674332</v>
      </c>
      <c r="S8" s="34">
        <f t="shared" ref="S8:S13" si="2">B9/1000</f>
        <v>10.864000000000001</v>
      </c>
      <c r="T8" s="34">
        <f>E9/1000</f>
        <v>6.532</v>
      </c>
      <c r="U8" s="34">
        <f>H9/1000</f>
        <v>4.3319999999999999</v>
      </c>
    </row>
    <row r="9" spans="1:21" ht="36.75" customHeight="1" x14ac:dyDescent="0.2">
      <c r="A9" s="375" t="s">
        <v>27</v>
      </c>
      <c r="B9" s="522">
        <v>10864</v>
      </c>
      <c r="C9" s="524">
        <f>B9/$B$14*100</f>
        <v>8.3320550970948251</v>
      </c>
      <c r="D9" s="31"/>
      <c r="E9" s="533">
        <v>6532</v>
      </c>
      <c r="F9" s="527">
        <f t="shared" si="0"/>
        <v>12.631253263202677</v>
      </c>
      <c r="G9" s="31"/>
      <c r="H9" s="533">
        <v>4332</v>
      </c>
      <c r="I9" s="530">
        <f t="shared" si="1"/>
        <v>5.5061963775023832</v>
      </c>
      <c r="J9" s="455" t="s">
        <v>224</v>
      </c>
      <c r="K9" s="284" t="s">
        <v>161</v>
      </c>
      <c r="L9" s="290">
        <v>10537.8</v>
      </c>
      <c r="M9" s="289">
        <v>1.55</v>
      </c>
      <c r="N9" s="290">
        <v>6212.25</v>
      </c>
      <c r="O9" s="289">
        <v>13.75</v>
      </c>
      <c r="P9" s="289">
        <v>4325.5</v>
      </c>
      <c r="Q9" s="291">
        <f>P9/P14*100</f>
        <v>1.7697775350155529</v>
      </c>
      <c r="S9" s="34">
        <f t="shared" si="2"/>
        <v>1.4119999999999999</v>
      </c>
      <c r="T9" s="34">
        <f>E10/1000</f>
        <v>0.7</v>
      </c>
      <c r="U9" s="34">
        <f t="shared" ref="U9:U13" si="3">H10/1000</f>
        <v>0.71199999999999997</v>
      </c>
    </row>
    <row r="10" spans="1:21" ht="36.75" customHeight="1" x14ac:dyDescent="0.2">
      <c r="A10" s="375" t="s">
        <v>15</v>
      </c>
      <c r="B10" s="522">
        <v>1412</v>
      </c>
      <c r="C10" s="524">
        <f t="shared" ref="C10" si="4">B10/$B$14*100</f>
        <v>1.0829217412645336</v>
      </c>
      <c r="D10" s="31"/>
      <c r="E10" s="533">
        <v>700</v>
      </c>
      <c r="F10" s="527">
        <f t="shared" si="0"/>
        <v>1.3536248138765881</v>
      </c>
      <c r="G10" s="31"/>
      <c r="H10" s="533">
        <v>712</v>
      </c>
      <c r="I10" s="530">
        <f t="shared" si="1"/>
        <v>0.90498887829679064</v>
      </c>
      <c r="J10" s="456" t="s">
        <v>241</v>
      </c>
      <c r="K10" s="284" t="s">
        <v>162</v>
      </c>
      <c r="L10" s="290">
        <v>3304.375</v>
      </c>
      <c r="M10" s="289">
        <v>0.6</v>
      </c>
      <c r="N10" s="290">
        <v>2223.25</v>
      </c>
      <c r="O10" s="289">
        <v>1.53</v>
      </c>
      <c r="P10" s="289">
        <v>1081.0999999999999</v>
      </c>
      <c r="Q10" s="291">
        <f>P10/P14*100</f>
        <v>0.44233186755411258</v>
      </c>
      <c r="S10" s="34">
        <f t="shared" si="2"/>
        <v>5.3719999999999999</v>
      </c>
      <c r="T10" s="34">
        <f t="shared" ref="T10:T13" si="5">E11/1000</f>
        <v>3.0739999999999998</v>
      </c>
      <c r="U10" s="34">
        <f t="shared" si="3"/>
        <v>2.298</v>
      </c>
    </row>
    <row r="11" spans="1:21" ht="36.75" customHeight="1" x14ac:dyDescent="0.2">
      <c r="A11" s="444" t="s">
        <v>5</v>
      </c>
      <c r="B11" s="522">
        <v>5372</v>
      </c>
      <c r="C11" s="524">
        <f>B11/$B$14*100</f>
        <v>4.1200110439611004</v>
      </c>
      <c r="D11" s="31"/>
      <c r="E11" s="533">
        <v>3074</v>
      </c>
      <c r="F11" s="527">
        <f t="shared" si="0"/>
        <v>5.9443466826523306</v>
      </c>
      <c r="G11" s="31"/>
      <c r="H11" s="533">
        <v>2298</v>
      </c>
      <c r="I11" s="530">
        <f t="shared" si="1"/>
        <v>2.9208770257387986</v>
      </c>
      <c r="J11" s="456" t="s">
        <v>283</v>
      </c>
      <c r="K11" s="284" t="s">
        <v>163</v>
      </c>
      <c r="L11" s="290">
        <v>1381.75</v>
      </c>
      <c r="M11" s="289">
        <v>0.28999999999999998</v>
      </c>
      <c r="N11" s="290">
        <v>675.75</v>
      </c>
      <c r="O11" s="289">
        <v>0.56000000000000005</v>
      </c>
      <c r="P11" s="289">
        <v>706</v>
      </c>
      <c r="Q11" s="291">
        <f>P11/P14*100</f>
        <v>0.28885977106021971</v>
      </c>
      <c r="S11" s="34">
        <f t="shared" si="2"/>
        <v>32.335999999999999</v>
      </c>
      <c r="T11" s="34">
        <f t="shared" si="5"/>
        <v>15.054</v>
      </c>
      <c r="U11" s="34">
        <f t="shared" si="3"/>
        <v>17.282</v>
      </c>
    </row>
    <row r="12" spans="1:21" ht="36.75" customHeight="1" x14ac:dyDescent="0.2">
      <c r="A12" s="376" t="s">
        <v>170</v>
      </c>
      <c r="B12" s="538">
        <v>32336</v>
      </c>
      <c r="C12" s="525">
        <f>B12/$B$14*100</f>
        <v>24.799828205049547</v>
      </c>
      <c r="D12" s="126"/>
      <c r="E12" s="534">
        <v>15054</v>
      </c>
      <c r="F12" s="536">
        <f t="shared" si="0"/>
        <v>29.110668497283083</v>
      </c>
      <c r="G12" s="126"/>
      <c r="H12" s="534">
        <v>17282</v>
      </c>
      <c r="I12" s="537">
        <f t="shared" si="1"/>
        <v>21.966317127422943</v>
      </c>
      <c r="J12" s="457" t="s">
        <v>284</v>
      </c>
      <c r="K12" s="284" t="s">
        <v>164</v>
      </c>
      <c r="L12" s="290">
        <v>279391.09175000002</v>
      </c>
      <c r="M12" s="289">
        <v>75.66</v>
      </c>
      <c r="N12" s="290">
        <v>97626.320500000002</v>
      </c>
      <c r="O12" s="289">
        <v>47.07</v>
      </c>
      <c r="P12" s="289">
        <v>181764.8</v>
      </c>
      <c r="Q12" s="291">
        <f>P12/P14*100</f>
        <v>74.36903472352212</v>
      </c>
      <c r="S12" s="34">
        <f t="shared" si="2"/>
        <v>3.5999999999999997E-2</v>
      </c>
      <c r="T12" s="34">
        <f t="shared" si="5"/>
        <v>2.5999999999999999E-2</v>
      </c>
      <c r="U12" s="34">
        <f t="shared" si="3"/>
        <v>0.01</v>
      </c>
    </row>
    <row r="13" spans="1:21" ht="36.75" customHeight="1" x14ac:dyDescent="0.2">
      <c r="A13" s="377" t="s">
        <v>9</v>
      </c>
      <c r="B13" s="133">
        <v>36</v>
      </c>
      <c r="C13" s="526">
        <f>B13/$B$14*100</f>
        <v>2.7609902751786975E-2</v>
      </c>
      <c r="D13" s="139"/>
      <c r="E13" s="535">
        <v>26</v>
      </c>
      <c r="F13" s="528">
        <f t="shared" si="0"/>
        <v>5.0277493086844698E-2</v>
      </c>
      <c r="G13" s="139"/>
      <c r="H13" s="535">
        <v>10</v>
      </c>
      <c r="I13" s="531">
        <f t="shared" si="1"/>
        <v>1.2710517953606611E-2</v>
      </c>
      <c r="J13" s="458" t="s">
        <v>225</v>
      </c>
      <c r="K13" s="284" t="s">
        <v>165</v>
      </c>
      <c r="L13" s="292">
        <v>36</v>
      </c>
      <c r="M13" s="289">
        <v>0.01</v>
      </c>
      <c r="N13" s="290">
        <v>26</v>
      </c>
      <c r="O13" s="289">
        <v>0.02</v>
      </c>
      <c r="P13" s="289">
        <v>10</v>
      </c>
      <c r="Q13" s="291">
        <v>0.01</v>
      </c>
      <c r="S13" s="34">
        <f t="shared" si="2"/>
        <v>130.38800000000001</v>
      </c>
      <c r="T13" s="34">
        <f t="shared" si="5"/>
        <v>51.713000000000001</v>
      </c>
      <c r="U13" s="34">
        <f t="shared" si="3"/>
        <v>78.674999999999997</v>
      </c>
    </row>
    <row r="14" spans="1:21" ht="36.75" customHeight="1" thickBot="1" x14ac:dyDescent="0.25">
      <c r="A14" s="378" t="s">
        <v>21</v>
      </c>
      <c r="B14" s="135">
        <f>SUM(B8:B13)</f>
        <v>130388</v>
      </c>
      <c r="C14" s="137">
        <f>SUM(C8:C13)</f>
        <v>100</v>
      </c>
      <c r="D14" s="138"/>
      <c r="E14" s="135">
        <f>SUM(E8:E13)</f>
        <v>51713</v>
      </c>
      <c r="F14" s="135">
        <f>SUM(F8:F13)</f>
        <v>100</v>
      </c>
      <c r="G14" s="138"/>
      <c r="H14" s="135">
        <f>SUM(H8:H13)</f>
        <v>78675</v>
      </c>
      <c r="I14" s="135">
        <f>SUM(I8:I13)</f>
        <v>100</v>
      </c>
      <c r="J14" s="459" t="s">
        <v>226</v>
      </c>
      <c r="K14" s="284" t="s">
        <v>0</v>
      </c>
      <c r="L14" s="293">
        <f>SUM(L8:L13)</f>
        <v>372995.56675</v>
      </c>
      <c r="M14" s="290">
        <f>SUM(M8:M13)</f>
        <v>100</v>
      </c>
      <c r="N14" s="290">
        <f>SUM(N8:N13)</f>
        <v>128586.283</v>
      </c>
      <c r="O14" s="290">
        <f>SUM(O8:O13)</f>
        <v>100</v>
      </c>
      <c r="P14" s="290">
        <f>SUM(P8:P13)</f>
        <v>244409.25</v>
      </c>
      <c r="Q14" s="294">
        <f>P14/P14*100</f>
        <v>100</v>
      </c>
    </row>
    <row r="15" spans="1:21" ht="34.5" customHeight="1" thickTop="1" x14ac:dyDescent="0.2">
      <c r="A15" s="726" t="s">
        <v>142</v>
      </c>
      <c r="B15" s="726"/>
      <c r="C15" s="726"/>
      <c r="D15" s="726"/>
      <c r="E15" s="726"/>
      <c r="F15" s="728" t="s">
        <v>464</v>
      </c>
      <c r="G15" s="728"/>
      <c r="H15" s="728"/>
      <c r="I15" s="728"/>
      <c r="J15" s="728"/>
      <c r="L15" s="233"/>
      <c r="M15" s="233"/>
      <c r="N15" s="233"/>
    </row>
    <row r="16" spans="1:21" ht="12.75" customHeight="1" x14ac:dyDescent="0.2">
      <c r="A16" s="560"/>
      <c r="B16" s="560"/>
      <c r="C16" s="560"/>
      <c r="D16" s="560"/>
      <c r="E16" s="560"/>
      <c r="F16" s="561"/>
      <c r="G16" s="561"/>
      <c r="H16" s="561"/>
      <c r="I16" s="561"/>
      <c r="J16" s="561"/>
      <c r="L16" s="233"/>
      <c r="M16" s="233"/>
      <c r="N16" s="233"/>
    </row>
    <row r="17" spans="1:18" s="35" customFormat="1" ht="84.75" customHeight="1" x14ac:dyDescent="0.2">
      <c r="A17" s="729" t="s">
        <v>460</v>
      </c>
      <c r="B17" s="729"/>
      <c r="C17" s="729"/>
      <c r="D17" s="729"/>
      <c r="E17" s="729"/>
      <c r="F17" s="696" t="s">
        <v>463</v>
      </c>
      <c r="G17" s="696"/>
      <c r="H17" s="696"/>
      <c r="I17" s="696"/>
      <c r="J17" s="696"/>
      <c r="K17"/>
      <c r="L17"/>
      <c r="M17"/>
      <c r="N17"/>
      <c r="O17"/>
      <c r="P17"/>
      <c r="Q17"/>
      <c r="R17"/>
    </row>
    <row r="18" spans="1:18" s="35" customFormat="1" ht="45" customHeight="1" x14ac:dyDescent="0.2">
      <c r="A18" s="727" t="s">
        <v>26</v>
      </c>
      <c r="B18" s="727"/>
      <c r="C18" s="727"/>
      <c r="D18" s="727"/>
      <c r="E18" s="727"/>
      <c r="F18" s="696" t="s">
        <v>456</v>
      </c>
      <c r="G18" s="696"/>
      <c r="H18" s="696"/>
      <c r="I18" s="696"/>
      <c r="J18" s="696"/>
      <c r="K18"/>
      <c r="L18"/>
      <c r="M18"/>
      <c r="N18"/>
      <c r="O18"/>
      <c r="P18"/>
      <c r="Q18"/>
      <c r="R18"/>
    </row>
    <row r="19" spans="1:18" s="35" customFormat="1" ht="21.75" customHeight="1" x14ac:dyDescent="0.2">
      <c r="A19" s="348"/>
      <c r="B19" s="418"/>
      <c r="C19" s="418"/>
      <c r="D19" s="418"/>
      <c r="E19" s="418"/>
      <c r="F19" s="418"/>
      <c r="G19" s="418"/>
      <c r="H19" s="418"/>
      <c r="I19" s="418"/>
      <c r="J19" s="418"/>
      <c r="K19"/>
      <c r="L19"/>
      <c r="M19"/>
      <c r="N19"/>
      <c r="O19"/>
      <c r="P19"/>
      <c r="Q19"/>
      <c r="R19"/>
    </row>
    <row r="20" spans="1:18" s="35" customFormat="1" ht="22.5" customHeight="1" x14ac:dyDescent="0.2">
      <c r="A20" s="348"/>
      <c r="B20" s="348"/>
      <c r="C20" s="348"/>
      <c r="D20" s="348"/>
      <c r="E20" s="348"/>
      <c r="F20" s="349"/>
      <c r="G20" s="349"/>
      <c r="H20" s="349"/>
      <c r="I20" s="349"/>
      <c r="J20" s="349"/>
      <c r="K20"/>
      <c r="L20"/>
      <c r="M20"/>
      <c r="N20"/>
      <c r="O20"/>
      <c r="P20"/>
      <c r="Q20"/>
      <c r="R20"/>
    </row>
    <row r="21" spans="1:18" s="35" customFormat="1" ht="34.5" customHeight="1" x14ac:dyDescent="0.2">
      <c r="A21" s="348"/>
      <c r="B21" s="348"/>
      <c r="C21" s="348"/>
      <c r="D21" s="348"/>
      <c r="E21" s="348"/>
      <c r="F21" s="349"/>
      <c r="G21" s="349"/>
      <c r="H21" s="349"/>
      <c r="I21" s="349"/>
      <c r="J21" s="349"/>
      <c r="K21"/>
      <c r="L21"/>
      <c r="M21"/>
      <c r="N21"/>
      <c r="O21"/>
      <c r="P21"/>
      <c r="Q21"/>
      <c r="R21"/>
    </row>
    <row r="22" spans="1:18" ht="13.5" customHeight="1" x14ac:dyDescent="0.2">
      <c r="A22" s="234"/>
      <c r="B22" s="235"/>
      <c r="C22" s="235"/>
      <c r="D22" s="235"/>
      <c r="E22" s="235"/>
      <c r="F22" s="235"/>
      <c r="G22" s="235"/>
      <c r="H22" s="235"/>
      <c r="I22" s="235"/>
      <c r="J22" s="234"/>
      <c r="K22" s="35"/>
      <c r="L22" s="35"/>
      <c r="M22" s="35"/>
      <c r="N22" s="35"/>
      <c r="O22" s="35"/>
      <c r="P22" s="35"/>
      <c r="Q22" s="35"/>
      <c r="R22" s="35"/>
    </row>
    <row r="23" spans="1:18" ht="97.5" hidden="1" customHeight="1" x14ac:dyDescent="0.2">
      <c r="A23" s="725"/>
      <c r="B23" s="725"/>
      <c r="C23" s="725"/>
      <c r="D23" s="725"/>
      <c r="E23" s="725"/>
      <c r="F23" s="725"/>
      <c r="G23" s="725"/>
      <c r="H23" s="725"/>
      <c r="I23" s="725"/>
      <c r="J23" s="296"/>
    </row>
    <row r="24" spans="1:18" ht="24.95" customHeight="1" x14ac:dyDescent="0.2">
      <c r="A24" s="664" t="s">
        <v>438</v>
      </c>
      <c r="B24" s="664"/>
      <c r="C24" s="664"/>
      <c r="D24" s="664"/>
      <c r="E24" s="664"/>
      <c r="F24" s="481">
        <v>26</v>
      </c>
      <c r="G24" s="707" t="s">
        <v>442</v>
      </c>
      <c r="H24" s="707"/>
      <c r="I24" s="707"/>
      <c r="J24" s="707"/>
      <c r="K24" s="16"/>
      <c r="L24" s="16"/>
      <c r="M24" s="16"/>
    </row>
    <row r="25" spans="1:18" x14ac:dyDescent="0.2">
      <c r="K25" s="10"/>
      <c r="L25" s="10"/>
      <c r="M25" s="10"/>
    </row>
  </sheetData>
  <mergeCells count="22">
    <mergeCell ref="A4:A7"/>
    <mergeCell ref="J4:J7"/>
    <mergeCell ref="A1:J1"/>
    <mergeCell ref="A2:J2"/>
    <mergeCell ref="S1:U1"/>
    <mergeCell ref="H4:I4"/>
    <mergeCell ref="B4:C4"/>
    <mergeCell ref="E4:F4"/>
    <mergeCell ref="K3:R3"/>
    <mergeCell ref="K4:R4"/>
    <mergeCell ref="B5:C5"/>
    <mergeCell ref="E5:F5"/>
    <mergeCell ref="H5:I5"/>
    <mergeCell ref="A24:E24"/>
    <mergeCell ref="A23:I23"/>
    <mergeCell ref="A15:E15"/>
    <mergeCell ref="A18:E18"/>
    <mergeCell ref="F15:J15"/>
    <mergeCell ref="F18:J18"/>
    <mergeCell ref="A17:E17"/>
    <mergeCell ref="F17:J17"/>
    <mergeCell ref="G24:J24"/>
  </mergeCells>
  <phoneticPr fontId="10" type="noConversion"/>
  <printOptions horizontalCentered="1"/>
  <pageMargins left="0.39370078740157483" right="0.39370078740157483" top="0.59055118110236227" bottom="0.19685039370078741" header="0" footer="0"/>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AB35"/>
  <sheetViews>
    <sheetView rightToLeft="1" view="pageBreakPreview" topLeftCell="A22" zoomScaleSheetLayoutView="100" workbookViewId="0">
      <selection activeCell="B34" sqref="B34:F34"/>
    </sheetView>
  </sheetViews>
  <sheetFormatPr defaultRowHeight="15" x14ac:dyDescent="0.25"/>
  <cols>
    <col min="1" max="1" width="9.140625" style="44"/>
    <col min="2" max="2" width="9.140625" style="44" customWidth="1"/>
    <col min="3" max="3" width="9" style="44" customWidth="1"/>
    <col min="4" max="4" width="8.42578125" style="44" bestFit="1" customWidth="1"/>
    <col min="5" max="6" width="10.28515625" style="44" bestFit="1" customWidth="1"/>
    <col min="7" max="7" width="9.5703125" style="44" bestFit="1" customWidth="1"/>
    <col min="8" max="8" width="6.28515625" style="44" hidden="1" customWidth="1"/>
    <col min="9" max="9" width="1" style="44" customWidth="1"/>
    <col min="10" max="10" width="8.42578125" style="44" bestFit="1" customWidth="1"/>
    <col min="11" max="11" width="10.7109375" style="44" customWidth="1"/>
    <col min="12" max="12" width="10.28515625" style="44" bestFit="1" customWidth="1"/>
    <col min="13" max="13" width="9.5703125" style="44" bestFit="1" customWidth="1"/>
    <col min="14" max="14" width="6.140625" style="44" hidden="1" customWidth="1"/>
    <col min="15" max="15" width="6.28515625" style="44" bestFit="1" customWidth="1"/>
    <col min="16" max="16" width="13" style="44" customWidth="1"/>
    <col min="17" max="18" width="9.140625" style="44"/>
    <col min="19" max="19" width="1.5703125" style="44" customWidth="1"/>
    <col min="20" max="24" width="9.140625" style="44"/>
    <col min="25" max="25" width="1.85546875" style="44" customWidth="1"/>
    <col min="26" max="16384" width="9.140625" style="44"/>
  </cols>
  <sheetData>
    <row r="1" spans="1:28" ht="34.5" customHeight="1" x14ac:dyDescent="0.25">
      <c r="B1" s="749" t="s">
        <v>426</v>
      </c>
      <c r="C1" s="749"/>
      <c r="D1" s="749"/>
      <c r="E1" s="749"/>
      <c r="F1" s="749"/>
      <c r="G1" s="749"/>
      <c r="H1" s="749"/>
      <c r="I1" s="749"/>
      <c r="J1" s="749"/>
      <c r="K1" s="749"/>
      <c r="L1" s="749"/>
      <c r="M1" s="749"/>
      <c r="N1" s="749"/>
      <c r="O1" s="749"/>
      <c r="P1" s="749"/>
    </row>
    <row r="2" spans="1:28" ht="34.5" customHeight="1" thickBot="1" x14ac:dyDescent="0.3">
      <c r="B2" s="748" t="s">
        <v>427</v>
      </c>
      <c r="C2" s="748"/>
      <c r="D2" s="748"/>
      <c r="E2" s="748"/>
      <c r="F2" s="748"/>
      <c r="G2" s="748"/>
      <c r="H2" s="748"/>
      <c r="I2" s="748"/>
      <c r="J2" s="748"/>
      <c r="K2" s="748"/>
      <c r="L2" s="748"/>
      <c r="M2" s="748"/>
      <c r="N2" s="748"/>
      <c r="O2" s="748"/>
      <c r="P2" s="748"/>
    </row>
    <row r="3" spans="1:28" ht="26.25" customHeight="1" thickTop="1" thickBot="1" x14ac:dyDescent="0.3">
      <c r="B3" s="734" t="s">
        <v>489</v>
      </c>
      <c r="C3" s="734"/>
      <c r="D3" s="734"/>
      <c r="E3" s="734"/>
      <c r="F3" s="734"/>
      <c r="G3" s="734"/>
      <c r="H3" s="734"/>
      <c r="I3" s="734"/>
      <c r="J3" s="102"/>
      <c r="K3" s="102"/>
      <c r="L3" s="102"/>
      <c r="M3" s="102"/>
      <c r="N3" s="102"/>
      <c r="O3" s="85"/>
      <c r="P3" s="610" t="s">
        <v>490</v>
      </c>
      <c r="R3" s="735" t="s">
        <v>87</v>
      </c>
      <c r="T3" s="735" t="s">
        <v>110</v>
      </c>
    </row>
    <row r="4" spans="1:28" ht="28.5" customHeight="1" thickTop="1" x14ac:dyDescent="0.25">
      <c r="B4" s="735" t="s">
        <v>33</v>
      </c>
      <c r="C4" s="738" t="s">
        <v>188</v>
      </c>
      <c r="D4" s="743" t="s">
        <v>85</v>
      </c>
      <c r="E4" s="743"/>
      <c r="F4" s="743"/>
      <c r="G4" s="743"/>
      <c r="H4" s="109"/>
      <c r="I4" s="109"/>
      <c r="J4" s="732" t="s">
        <v>86</v>
      </c>
      <c r="K4" s="732"/>
      <c r="L4" s="732"/>
      <c r="M4" s="732"/>
      <c r="N4" s="732"/>
      <c r="O4" s="732"/>
      <c r="P4" s="744" t="s">
        <v>244</v>
      </c>
      <c r="R4" s="736"/>
      <c r="T4" s="736"/>
      <c r="U4" s="239"/>
      <c r="Z4" s="731"/>
      <c r="AA4" s="731"/>
      <c r="AB4" s="731"/>
    </row>
    <row r="5" spans="1:28" ht="28.5" customHeight="1" x14ac:dyDescent="0.25">
      <c r="B5" s="736"/>
      <c r="C5" s="739"/>
      <c r="D5" s="742" t="s">
        <v>334</v>
      </c>
      <c r="E5" s="742"/>
      <c r="F5" s="742"/>
      <c r="G5" s="742"/>
      <c r="H5" s="368"/>
      <c r="I5" s="368"/>
      <c r="J5" s="742" t="s">
        <v>335</v>
      </c>
      <c r="K5" s="742"/>
      <c r="L5" s="742"/>
      <c r="M5" s="742"/>
      <c r="N5" s="742"/>
      <c r="O5" s="742"/>
      <c r="P5" s="740"/>
      <c r="R5" s="736"/>
      <c r="T5" s="736"/>
      <c r="U5" s="371"/>
      <c r="Z5" s="371"/>
      <c r="AA5" s="371"/>
      <c r="AB5" s="371"/>
    </row>
    <row r="6" spans="1:28" ht="29.25" customHeight="1" x14ac:dyDescent="0.25">
      <c r="B6" s="736"/>
      <c r="C6" s="740" t="s">
        <v>332</v>
      </c>
      <c r="D6" s="398" t="s">
        <v>36</v>
      </c>
      <c r="E6" s="398" t="s">
        <v>37</v>
      </c>
      <c r="F6" s="398" t="s">
        <v>38</v>
      </c>
      <c r="G6" s="398" t="s">
        <v>39</v>
      </c>
      <c r="H6" s="100" t="s">
        <v>40</v>
      </c>
      <c r="I6" s="108"/>
      <c r="J6" s="398" t="s">
        <v>36</v>
      </c>
      <c r="K6" s="398" t="s">
        <v>37</v>
      </c>
      <c r="L6" s="398" t="s">
        <v>38</v>
      </c>
      <c r="M6" s="398" t="s">
        <v>39</v>
      </c>
      <c r="N6" s="398" t="s">
        <v>40</v>
      </c>
      <c r="O6" s="398" t="s">
        <v>0</v>
      </c>
      <c r="P6" s="740"/>
      <c r="R6" s="737"/>
      <c r="T6" s="737"/>
    </row>
    <row r="7" spans="1:28" ht="29.25" customHeight="1" x14ac:dyDescent="0.25">
      <c r="B7" s="737"/>
      <c r="C7" s="741"/>
      <c r="D7" s="482" t="s">
        <v>328</v>
      </c>
      <c r="E7" s="482" t="s">
        <v>329</v>
      </c>
      <c r="F7" s="482" t="s">
        <v>330</v>
      </c>
      <c r="G7" s="482" t="s">
        <v>331</v>
      </c>
      <c r="H7" s="434"/>
      <c r="I7" s="435"/>
      <c r="J7" s="482" t="s">
        <v>328</v>
      </c>
      <c r="K7" s="482" t="s">
        <v>329</v>
      </c>
      <c r="L7" s="482" t="s">
        <v>330</v>
      </c>
      <c r="M7" s="482" t="s">
        <v>331</v>
      </c>
      <c r="N7" s="482"/>
      <c r="O7" s="482" t="s">
        <v>226</v>
      </c>
      <c r="P7" s="741"/>
      <c r="R7" s="364"/>
      <c r="T7" s="364"/>
    </row>
    <row r="8" spans="1:28" s="154" customFormat="1" ht="26.25" customHeight="1" x14ac:dyDescent="0.25">
      <c r="A8" s="499" t="s">
        <v>242</v>
      </c>
      <c r="B8" s="164" t="s">
        <v>44</v>
      </c>
      <c r="C8" s="393">
        <v>21</v>
      </c>
      <c r="D8" s="171">
        <v>0</v>
      </c>
      <c r="E8" s="171">
        <v>19</v>
      </c>
      <c r="F8" s="171">
        <v>0</v>
      </c>
      <c r="G8" s="393">
        <v>2</v>
      </c>
      <c r="H8" s="171">
        <v>0</v>
      </c>
      <c r="I8" s="180"/>
      <c r="J8" s="390">
        <f t="shared" ref="J8:J22" si="0">D8/C8*100</f>
        <v>0</v>
      </c>
      <c r="K8" s="390">
        <f t="shared" ref="K8:K22" si="1">E8/C8*100</f>
        <v>90.476190476190482</v>
      </c>
      <c r="L8" s="390">
        <f t="shared" ref="L8:L22" si="2">F8/C8*100</f>
        <v>0</v>
      </c>
      <c r="M8" s="390">
        <f t="shared" ref="M8:M22" si="3">G8/C8*100</f>
        <v>9.5238095238095237</v>
      </c>
      <c r="N8" s="390">
        <f t="shared" ref="N8:N22" si="4">H8/C8*100</f>
        <v>0</v>
      </c>
      <c r="O8" s="180">
        <f t="shared" ref="O8:O23" si="5">SUM(J8:N8)</f>
        <v>100</v>
      </c>
      <c r="P8" s="476" t="s">
        <v>249</v>
      </c>
      <c r="R8" s="165">
        <v>9</v>
      </c>
      <c r="T8" s="165">
        <v>12</v>
      </c>
      <c r="U8" s="154">
        <f>R8+T8</f>
        <v>21</v>
      </c>
    </row>
    <row r="9" spans="1:28" s="154" customFormat="1" ht="26.25" customHeight="1" x14ac:dyDescent="0.25">
      <c r="A9" s="499" t="s">
        <v>242</v>
      </c>
      <c r="B9" s="170" t="s">
        <v>45</v>
      </c>
      <c r="C9" s="169">
        <v>9</v>
      </c>
      <c r="D9" s="165">
        <v>0</v>
      </c>
      <c r="E9" s="165">
        <v>3</v>
      </c>
      <c r="F9" s="165">
        <v>0</v>
      </c>
      <c r="G9" s="169">
        <v>6</v>
      </c>
      <c r="H9" s="165">
        <v>0</v>
      </c>
      <c r="I9" s="180"/>
      <c r="J9" s="168">
        <f t="shared" si="0"/>
        <v>0</v>
      </c>
      <c r="K9" s="168">
        <f t="shared" si="1"/>
        <v>33.333333333333329</v>
      </c>
      <c r="L9" s="168">
        <f t="shared" si="2"/>
        <v>0</v>
      </c>
      <c r="M9" s="168">
        <f t="shared" si="3"/>
        <v>66.666666666666657</v>
      </c>
      <c r="N9" s="168">
        <f t="shared" si="4"/>
        <v>0</v>
      </c>
      <c r="O9" s="167">
        <f t="shared" si="5"/>
        <v>99.999999999999986</v>
      </c>
      <c r="P9" s="477" t="s">
        <v>250</v>
      </c>
      <c r="R9" s="165">
        <v>5</v>
      </c>
      <c r="T9" s="165">
        <v>4</v>
      </c>
      <c r="U9" s="154">
        <f t="shared" ref="U9:U22" si="6">R9+T9</f>
        <v>9</v>
      </c>
    </row>
    <row r="10" spans="1:28" s="154" customFormat="1" ht="26.25" customHeight="1" x14ac:dyDescent="0.25">
      <c r="A10" s="499" t="s">
        <v>242</v>
      </c>
      <c r="B10" s="170" t="s">
        <v>46</v>
      </c>
      <c r="C10" s="169">
        <v>14</v>
      </c>
      <c r="D10" s="165">
        <v>1</v>
      </c>
      <c r="E10" s="165">
        <v>12</v>
      </c>
      <c r="F10" s="165">
        <v>0</v>
      </c>
      <c r="G10" s="165">
        <v>1</v>
      </c>
      <c r="H10" s="165">
        <v>0</v>
      </c>
      <c r="I10" s="180"/>
      <c r="J10" s="168">
        <f t="shared" si="0"/>
        <v>7.1428571428571423</v>
      </c>
      <c r="K10" s="168">
        <f t="shared" si="1"/>
        <v>85.714285714285708</v>
      </c>
      <c r="L10" s="168">
        <f t="shared" si="2"/>
        <v>0</v>
      </c>
      <c r="M10" s="168">
        <f t="shared" si="3"/>
        <v>7.1428571428571423</v>
      </c>
      <c r="N10" s="168">
        <f t="shared" si="4"/>
        <v>0</v>
      </c>
      <c r="O10" s="168">
        <f t="shared" si="5"/>
        <v>99.999999999999986</v>
      </c>
      <c r="P10" s="477" t="s">
        <v>251</v>
      </c>
      <c r="R10" s="165">
        <v>11</v>
      </c>
      <c r="T10" s="165">
        <v>3</v>
      </c>
      <c r="U10" s="154">
        <f t="shared" si="6"/>
        <v>14</v>
      </c>
    </row>
    <row r="11" spans="1:28" s="159" customFormat="1" ht="26.25" customHeight="1" x14ac:dyDescent="0.25">
      <c r="A11" s="502" t="s">
        <v>242</v>
      </c>
      <c r="B11" s="170" t="s">
        <v>47</v>
      </c>
      <c r="C11" s="169">
        <v>13</v>
      </c>
      <c r="D11" s="172">
        <v>1</v>
      </c>
      <c r="E11" s="172">
        <v>6</v>
      </c>
      <c r="F11" s="172">
        <v>1</v>
      </c>
      <c r="G11" s="172">
        <v>5</v>
      </c>
      <c r="H11" s="172">
        <v>0</v>
      </c>
      <c r="I11" s="181"/>
      <c r="J11" s="168">
        <f t="shared" si="0"/>
        <v>7.6923076923076925</v>
      </c>
      <c r="K11" s="168">
        <f t="shared" si="1"/>
        <v>46.153846153846153</v>
      </c>
      <c r="L11" s="168">
        <f t="shared" si="2"/>
        <v>7.6923076923076925</v>
      </c>
      <c r="M11" s="168">
        <f t="shared" si="3"/>
        <v>38.461538461538467</v>
      </c>
      <c r="N11" s="168">
        <f t="shared" si="4"/>
        <v>0</v>
      </c>
      <c r="O11" s="168">
        <f t="shared" si="5"/>
        <v>100</v>
      </c>
      <c r="P11" s="477" t="s">
        <v>252</v>
      </c>
      <c r="R11" s="172">
        <v>10</v>
      </c>
      <c r="T11" s="172">
        <v>3</v>
      </c>
      <c r="U11" s="154">
        <f t="shared" si="6"/>
        <v>13</v>
      </c>
    </row>
    <row r="12" spans="1:28" s="159" customFormat="1" ht="26.25" customHeight="1" x14ac:dyDescent="0.25">
      <c r="A12" s="502" t="s">
        <v>242</v>
      </c>
      <c r="B12" s="170" t="s">
        <v>48</v>
      </c>
      <c r="C12" s="169">
        <v>27</v>
      </c>
      <c r="D12" s="165">
        <v>6</v>
      </c>
      <c r="E12" s="165">
        <v>18</v>
      </c>
      <c r="F12" s="165">
        <v>2</v>
      </c>
      <c r="G12" s="165">
        <v>1</v>
      </c>
      <c r="H12" s="165">
        <v>0</v>
      </c>
      <c r="I12" s="180"/>
      <c r="J12" s="168">
        <f t="shared" si="0"/>
        <v>22.222222222222221</v>
      </c>
      <c r="K12" s="168">
        <f t="shared" si="1"/>
        <v>66.666666666666657</v>
      </c>
      <c r="L12" s="168">
        <f t="shared" si="2"/>
        <v>7.4074074074074066</v>
      </c>
      <c r="M12" s="168">
        <f t="shared" si="3"/>
        <v>3.7037037037037033</v>
      </c>
      <c r="N12" s="168">
        <f t="shared" si="4"/>
        <v>0</v>
      </c>
      <c r="O12" s="168">
        <f t="shared" si="5"/>
        <v>100</v>
      </c>
      <c r="P12" s="477" t="s">
        <v>253</v>
      </c>
      <c r="R12" s="165">
        <v>5</v>
      </c>
      <c r="T12" s="165">
        <v>22</v>
      </c>
      <c r="U12" s="154">
        <f t="shared" si="6"/>
        <v>27</v>
      </c>
    </row>
    <row r="13" spans="1:28" s="154" customFormat="1" ht="26.25" customHeight="1" x14ac:dyDescent="0.25">
      <c r="A13" s="499" t="s">
        <v>242</v>
      </c>
      <c r="B13" s="170" t="s">
        <v>49</v>
      </c>
      <c r="C13" s="169">
        <v>14</v>
      </c>
      <c r="D13" s="165">
        <v>0</v>
      </c>
      <c r="E13" s="165">
        <v>8</v>
      </c>
      <c r="F13" s="165">
        <v>0</v>
      </c>
      <c r="G13" s="169">
        <v>6</v>
      </c>
      <c r="H13" s="165">
        <v>0</v>
      </c>
      <c r="I13" s="180"/>
      <c r="J13" s="168">
        <f t="shared" si="0"/>
        <v>0</v>
      </c>
      <c r="K13" s="168">
        <f t="shared" si="1"/>
        <v>57.142857142857139</v>
      </c>
      <c r="L13" s="168">
        <f t="shared" si="2"/>
        <v>0</v>
      </c>
      <c r="M13" s="168">
        <f t="shared" si="3"/>
        <v>42.857142857142854</v>
      </c>
      <c r="N13" s="168">
        <f t="shared" si="4"/>
        <v>0</v>
      </c>
      <c r="O13" s="168">
        <f t="shared" si="5"/>
        <v>100</v>
      </c>
      <c r="P13" s="477" t="s">
        <v>254</v>
      </c>
      <c r="R13" s="165">
        <v>10</v>
      </c>
      <c r="T13" s="165">
        <v>4</v>
      </c>
      <c r="U13" s="154">
        <f t="shared" si="6"/>
        <v>14</v>
      </c>
    </row>
    <row r="14" spans="1:28" s="154" customFormat="1" ht="26.25" customHeight="1" x14ac:dyDescent="0.25">
      <c r="A14" s="499" t="s">
        <v>242</v>
      </c>
      <c r="B14" s="170" t="s">
        <v>50</v>
      </c>
      <c r="C14" s="169">
        <v>7</v>
      </c>
      <c r="D14" s="165">
        <v>0</v>
      </c>
      <c r="E14" s="165">
        <v>7</v>
      </c>
      <c r="F14" s="165">
        <v>0</v>
      </c>
      <c r="G14" s="165">
        <v>0</v>
      </c>
      <c r="H14" s="165">
        <v>0</v>
      </c>
      <c r="I14" s="180"/>
      <c r="J14" s="168">
        <f t="shared" si="0"/>
        <v>0</v>
      </c>
      <c r="K14" s="168">
        <f t="shared" si="1"/>
        <v>100</v>
      </c>
      <c r="L14" s="168">
        <f t="shared" si="2"/>
        <v>0</v>
      </c>
      <c r="M14" s="168">
        <f t="shared" si="3"/>
        <v>0</v>
      </c>
      <c r="N14" s="168">
        <f t="shared" si="4"/>
        <v>0</v>
      </c>
      <c r="O14" s="168">
        <f t="shared" si="5"/>
        <v>100</v>
      </c>
      <c r="P14" s="477" t="s">
        <v>255</v>
      </c>
      <c r="R14" s="165">
        <v>3</v>
      </c>
      <c r="T14" s="165">
        <v>3</v>
      </c>
      <c r="U14" s="154">
        <f t="shared" si="6"/>
        <v>6</v>
      </c>
    </row>
    <row r="15" spans="1:28" s="154" customFormat="1" ht="26.25" customHeight="1" x14ac:dyDescent="0.25">
      <c r="A15" s="499" t="s">
        <v>242</v>
      </c>
      <c r="B15" s="170" t="s">
        <v>51</v>
      </c>
      <c r="C15" s="169">
        <v>9</v>
      </c>
      <c r="D15" s="165">
        <v>0</v>
      </c>
      <c r="E15" s="165">
        <v>9</v>
      </c>
      <c r="F15" s="165">
        <v>0</v>
      </c>
      <c r="G15" s="165">
        <v>0</v>
      </c>
      <c r="H15" s="165">
        <v>0</v>
      </c>
      <c r="I15" s="180"/>
      <c r="J15" s="168">
        <f t="shared" si="0"/>
        <v>0</v>
      </c>
      <c r="K15" s="168">
        <f t="shared" si="1"/>
        <v>100</v>
      </c>
      <c r="L15" s="168">
        <f t="shared" si="2"/>
        <v>0</v>
      </c>
      <c r="M15" s="168">
        <f t="shared" si="3"/>
        <v>0</v>
      </c>
      <c r="N15" s="168">
        <f t="shared" si="4"/>
        <v>0</v>
      </c>
      <c r="O15" s="168">
        <f t="shared" si="5"/>
        <v>100</v>
      </c>
      <c r="P15" s="477" t="s">
        <v>256</v>
      </c>
      <c r="R15" s="165">
        <v>5</v>
      </c>
      <c r="T15" s="165">
        <v>4</v>
      </c>
      <c r="U15" s="154">
        <f t="shared" si="6"/>
        <v>9</v>
      </c>
    </row>
    <row r="16" spans="1:28" s="154" customFormat="1" ht="26.25" customHeight="1" x14ac:dyDescent="0.25">
      <c r="A16" s="499" t="s">
        <v>242</v>
      </c>
      <c r="B16" s="170" t="s">
        <v>52</v>
      </c>
      <c r="C16" s="169">
        <v>12</v>
      </c>
      <c r="D16" s="165">
        <v>4</v>
      </c>
      <c r="E16" s="165">
        <v>4</v>
      </c>
      <c r="F16" s="165">
        <v>0</v>
      </c>
      <c r="G16" s="165">
        <v>4</v>
      </c>
      <c r="H16" s="165">
        <v>0</v>
      </c>
      <c r="I16" s="180"/>
      <c r="J16" s="168">
        <f t="shared" si="0"/>
        <v>33.333333333333329</v>
      </c>
      <c r="K16" s="168">
        <f t="shared" si="1"/>
        <v>33.333333333333329</v>
      </c>
      <c r="L16" s="168">
        <f t="shared" si="2"/>
        <v>0</v>
      </c>
      <c r="M16" s="168">
        <f t="shared" si="3"/>
        <v>33.333333333333329</v>
      </c>
      <c r="N16" s="168">
        <f t="shared" si="4"/>
        <v>0</v>
      </c>
      <c r="O16" s="168">
        <f t="shared" si="5"/>
        <v>99.999999999999986</v>
      </c>
      <c r="P16" s="477" t="s">
        <v>257</v>
      </c>
      <c r="R16" s="165">
        <v>8</v>
      </c>
      <c r="T16" s="165">
        <v>4</v>
      </c>
      <c r="U16" s="154">
        <f t="shared" si="6"/>
        <v>12</v>
      </c>
    </row>
    <row r="17" spans="1:23" s="154" customFormat="1" ht="26.25" customHeight="1" x14ac:dyDescent="0.25">
      <c r="A17" s="499" t="s">
        <v>242</v>
      </c>
      <c r="B17" s="170" t="s">
        <v>53</v>
      </c>
      <c r="C17" s="169">
        <v>6</v>
      </c>
      <c r="D17" s="165">
        <v>1</v>
      </c>
      <c r="E17" s="165">
        <v>3</v>
      </c>
      <c r="F17" s="165">
        <v>0</v>
      </c>
      <c r="G17" s="169">
        <v>2</v>
      </c>
      <c r="H17" s="165">
        <v>0</v>
      </c>
      <c r="I17" s="180"/>
      <c r="J17" s="168">
        <f t="shared" si="0"/>
        <v>16.666666666666664</v>
      </c>
      <c r="K17" s="168">
        <f t="shared" si="1"/>
        <v>50</v>
      </c>
      <c r="L17" s="168">
        <f t="shared" si="2"/>
        <v>0</v>
      </c>
      <c r="M17" s="168">
        <f t="shared" si="3"/>
        <v>33.333333333333329</v>
      </c>
      <c r="N17" s="168">
        <f t="shared" si="4"/>
        <v>0</v>
      </c>
      <c r="O17" s="168">
        <f t="shared" si="5"/>
        <v>99.999999999999986</v>
      </c>
      <c r="P17" s="477" t="s">
        <v>258</v>
      </c>
      <c r="R17" s="165">
        <v>4</v>
      </c>
      <c r="T17" s="165">
        <v>1</v>
      </c>
      <c r="U17" s="154">
        <f t="shared" si="6"/>
        <v>5</v>
      </c>
    </row>
    <row r="18" spans="1:23" s="154" customFormat="1" ht="26.25" customHeight="1" x14ac:dyDescent="0.25">
      <c r="A18" s="499" t="s">
        <v>242</v>
      </c>
      <c r="B18" s="170" t="s">
        <v>54</v>
      </c>
      <c r="C18" s="169">
        <v>10</v>
      </c>
      <c r="D18" s="165">
        <v>0</v>
      </c>
      <c r="E18" s="165">
        <v>9</v>
      </c>
      <c r="F18" s="165">
        <v>0</v>
      </c>
      <c r="G18" s="165">
        <v>1</v>
      </c>
      <c r="H18" s="165">
        <v>0</v>
      </c>
      <c r="I18" s="180"/>
      <c r="J18" s="168">
        <f t="shared" si="0"/>
        <v>0</v>
      </c>
      <c r="K18" s="168">
        <f t="shared" si="1"/>
        <v>90</v>
      </c>
      <c r="L18" s="168">
        <f t="shared" si="2"/>
        <v>0</v>
      </c>
      <c r="M18" s="168">
        <f t="shared" si="3"/>
        <v>10</v>
      </c>
      <c r="N18" s="168">
        <f t="shared" si="4"/>
        <v>0</v>
      </c>
      <c r="O18" s="168">
        <f t="shared" si="5"/>
        <v>100</v>
      </c>
      <c r="P18" s="477" t="s">
        <v>259</v>
      </c>
      <c r="R18" s="165">
        <v>8</v>
      </c>
      <c r="T18" s="165">
        <v>2</v>
      </c>
      <c r="U18" s="154">
        <f t="shared" si="6"/>
        <v>10</v>
      </c>
    </row>
    <row r="19" spans="1:23" s="154" customFormat="1" ht="26.25" customHeight="1" x14ac:dyDescent="0.25">
      <c r="A19" s="499" t="s">
        <v>242</v>
      </c>
      <c r="B19" s="170" t="s">
        <v>55</v>
      </c>
      <c r="C19" s="169">
        <v>4</v>
      </c>
      <c r="D19" s="165">
        <v>0</v>
      </c>
      <c r="E19" s="165">
        <v>4</v>
      </c>
      <c r="F19" s="165">
        <v>0</v>
      </c>
      <c r="G19" s="165">
        <v>0</v>
      </c>
      <c r="H19" s="165">
        <v>0</v>
      </c>
      <c r="I19" s="180"/>
      <c r="J19" s="168">
        <f t="shared" si="0"/>
        <v>0</v>
      </c>
      <c r="K19" s="168">
        <f t="shared" si="1"/>
        <v>100</v>
      </c>
      <c r="L19" s="168">
        <f t="shared" si="2"/>
        <v>0</v>
      </c>
      <c r="M19" s="168">
        <f t="shared" si="3"/>
        <v>0</v>
      </c>
      <c r="N19" s="168">
        <f t="shared" si="4"/>
        <v>0</v>
      </c>
      <c r="O19" s="168">
        <f t="shared" si="5"/>
        <v>100</v>
      </c>
      <c r="P19" s="477" t="s">
        <v>260</v>
      </c>
      <c r="R19" s="165">
        <v>4</v>
      </c>
      <c r="T19" s="165">
        <v>0</v>
      </c>
      <c r="U19" s="154">
        <f t="shared" si="6"/>
        <v>4</v>
      </c>
    </row>
    <row r="20" spans="1:23" s="154" customFormat="1" ht="26.25" customHeight="1" x14ac:dyDescent="0.25">
      <c r="A20" s="499" t="s">
        <v>242</v>
      </c>
      <c r="B20" s="170" t="s">
        <v>56</v>
      </c>
      <c r="C20" s="169">
        <v>13</v>
      </c>
      <c r="D20" s="165">
        <v>0</v>
      </c>
      <c r="E20" s="165">
        <v>3</v>
      </c>
      <c r="F20" s="165">
        <v>0</v>
      </c>
      <c r="G20" s="165">
        <v>10</v>
      </c>
      <c r="H20" s="165">
        <v>0</v>
      </c>
      <c r="I20" s="180"/>
      <c r="J20" s="168">
        <f t="shared" si="0"/>
        <v>0</v>
      </c>
      <c r="K20" s="168">
        <f t="shared" si="1"/>
        <v>23.076923076923077</v>
      </c>
      <c r="L20" s="168">
        <f t="shared" si="2"/>
        <v>0</v>
      </c>
      <c r="M20" s="168">
        <f t="shared" si="3"/>
        <v>76.923076923076934</v>
      </c>
      <c r="N20" s="168">
        <f t="shared" si="4"/>
        <v>0</v>
      </c>
      <c r="O20" s="168">
        <f t="shared" si="5"/>
        <v>100.00000000000001</v>
      </c>
      <c r="P20" s="477" t="s">
        <v>261</v>
      </c>
      <c r="R20" s="165">
        <v>10</v>
      </c>
      <c r="T20" s="165">
        <v>2</v>
      </c>
      <c r="U20" s="154">
        <f t="shared" si="6"/>
        <v>12</v>
      </c>
    </row>
    <row r="21" spans="1:23" s="154" customFormat="1" ht="26.25" customHeight="1" x14ac:dyDescent="0.25">
      <c r="A21" s="499" t="s">
        <v>242</v>
      </c>
      <c r="B21" s="174" t="s">
        <v>57</v>
      </c>
      <c r="C21" s="169">
        <v>8</v>
      </c>
      <c r="D21" s="165">
        <v>0</v>
      </c>
      <c r="E21" s="165">
        <v>8</v>
      </c>
      <c r="F21" s="165">
        <v>0</v>
      </c>
      <c r="G21" s="165">
        <v>0</v>
      </c>
      <c r="H21" s="165">
        <v>0</v>
      </c>
      <c r="I21" s="180"/>
      <c r="J21" s="168">
        <f t="shared" si="0"/>
        <v>0</v>
      </c>
      <c r="K21" s="168">
        <f t="shared" si="1"/>
        <v>100</v>
      </c>
      <c r="L21" s="168">
        <f t="shared" si="2"/>
        <v>0</v>
      </c>
      <c r="M21" s="168">
        <f t="shared" si="3"/>
        <v>0</v>
      </c>
      <c r="N21" s="168">
        <f t="shared" si="4"/>
        <v>0</v>
      </c>
      <c r="O21" s="168">
        <f t="shared" si="5"/>
        <v>100</v>
      </c>
      <c r="P21" s="478" t="s">
        <v>262</v>
      </c>
      <c r="R21" s="165">
        <v>8</v>
      </c>
      <c r="T21" s="165">
        <v>0</v>
      </c>
      <c r="U21" s="154">
        <f t="shared" si="6"/>
        <v>8</v>
      </c>
    </row>
    <row r="22" spans="1:23" s="154" customFormat="1" ht="26.25" customHeight="1" x14ac:dyDescent="0.25">
      <c r="A22" s="499" t="s">
        <v>242</v>
      </c>
      <c r="B22" s="174" t="s">
        <v>58</v>
      </c>
      <c r="C22" s="177">
        <v>8</v>
      </c>
      <c r="D22" s="176">
        <v>6</v>
      </c>
      <c r="E22" s="165">
        <v>0</v>
      </c>
      <c r="F22" s="165">
        <v>0</v>
      </c>
      <c r="G22" s="177">
        <v>2</v>
      </c>
      <c r="H22" s="165">
        <v>0</v>
      </c>
      <c r="I22" s="182"/>
      <c r="J22" s="183">
        <f t="shared" si="0"/>
        <v>75</v>
      </c>
      <c r="K22" s="183">
        <f t="shared" si="1"/>
        <v>0</v>
      </c>
      <c r="L22" s="183">
        <f t="shared" si="2"/>
        <v>0</v>
      </c>
      <c r="M22" s="183">
        <f t="shared" si="3"/>
        <v>25</v>
      </c>
      <c r="N22" s="183">
        <f t="shared" si="4"/>
        <v>0</v>
      </c>
      <c r="O22" s="168">
        <f t="shared" si="5"/>
        <v>100</v>
      </c>
      <c r="P22" s="479" t="s">
        <v>263</v>
      </c>
      <c r="R22" s="176">
        <v>5</v>
      </c>
      <c r="T22" s="176">
        <v>2</v>
      </c>
      <c r="U22" s="154">
        <f t="shared" si="6"/>
        <v>7</v>
      </c>
    </row>
    <row r="23" spans="1:23" ht="26.25" customHeight="1" thickBot="1" x14ac:dyDescent="0.3">
      <c r="A23" s="243"/>
      <c r="B23" s="96" t="s">
        <v>83</v>
      </c>
      <c r="C23" s="97">
        <f t="shared" ref="C23:H23" si="7">SUM(C8:C22)</f>
        <v>175</v>
      </c>
      <c r="D23" s="101">
        <f t="shared" si="7"/>
        <v>19</v>
      </c>
      <c r="E23" s="101">
        <f t="shared" si="7"/>
        <v>113</v>
      </c>
      <c r="F23" s="101">
        <f t="shared" si="7"/>
        <v>3</v>
      </c>
      <c r="G23" s="97">
        <f t="shared" si="7"/>
        <v>40</v>
      </c>
      <c r="H23" s="101">
        <f t="shared" si="7"/>
        <v>0</v>
      </c>
      <c r="I23" s="99"/>
      <c r="J23" s="98">
        <f>D23/$C$23*100</f>
        <v>10.857142857142858</v>
      </c>
      <c r="K23" s="98">
        <f t="shared" ref="K23:N23" si="8">E23/$C$23*100</f>
        <v>64.571428571428569</v>
      </c>
      <c r="L23" s="98">
        <f t="shared" si="8"/>
        <v>1.7142857142857144</v>
      </c>
      <c r="M23" s="98">
        <f t="shared" si="8"/>
        <v>22.857142857142858</v>
      </c>
      <c r="N23" s="98">
        <f t="shared" si="8"/>
        <v>0</v>
      </c>
      <c r="O23" s="99">
        <f t="shared" si="5"/>
        <v>100</v>
      </c>
      <c r="P23" s="480" t="s">
        <v>226</v>
      </c>
      <c r="U23" s="44">
        <f>SUM(U8:U22)</f>
        <v>171</v>
      </c>
    </row>
    <row r="24" spans="1:23" ht="7.5" customHeight="1" thickTop="1" x14ac:dyDescent="0.25">
      <c r="B24" s="74"/>
      <c r="C24" s="74"/>
      <c r="D24" s="74"/>
      <c r="E24" s="74"/>
      <c r="F24" s="74"/>
      <c r="G24" s="74"/>
      <c r="H24" s="74"/>
      <c r="I24" s="74"/>
      <c r="J24" s="54"/>
      <c r="K24" s="54"/>
      <c r="L24" s="54"/>
      <c r="M24" s="54"/>
      <c r="N24" s="54"/>
      <c r="P24" s="74"/>
    </row>
    <row r="25" spans="1:23" ht="20.25" customHeight="1" x14ac:dyDescent="0.25">
      <c r="B25" s="733" t="s">
        <v>174</v>
      </c>
      <c r="C25" s="733"/>
      <c r="D25" s="733"/>
      <c r="E25" s="733"/>
      <c r="F25" s="733"/>
      <c r="G25" s="733"/>
      <c r="H25" s="733"/>
      <c r="I25" s="733"/>
      <c r="J25" s="745" t="s">
        <v>333</v>
      </c>
      <c r="K25" s="745"/>
      <c r="L25" s="745"/>
      <c r="M25" s="745"/>
      <c r="N25" s="745"/>
      <c r="O25" s="745"/>
      <c r="P25" s="745"/>
      <c r="Q25" s="436"/>
      <c r="R25" s="436"/>
      <c r="S25" s="436"/>
      <c r="T25" s="436"/>
      <c r="U25" s="436"/>
      <c r="V25" s="436"/>
      <c r="W25" s="436"/>
    </row>
    <row r="26" spans="1:23" ht="42" customHeight="1" x14ac:dyDescent="0.25">
      <c r="B26" s="372"/>
      <c r="C26" s="372"/>
      <c r="D26" s="372"/>
      <c r="E26" s="372"/>
      <c r="F26" s="372"/>
      <c r="G26" s="372"/>
      <c r="H26" s="372"/>
      <c r="I26" s="372"/>
      <c r="J26" s="52"/>
      <c r="K26" s="52"/>
      <c r="L26" s="52"/>
      <c r="M26" s="52"/>
      <c r="N26" s="52"/>
    </row>
    <row r="27" spans="1:23" ht="30.75" customHeight="1" x14ac:dyDescent="0.25">
      <c r="B27" s="372"/>
      <c r="C27" s="372"/>
      <c r="D27" s="372"/>
      <c r="E27" s="372"/>
      <c r="F27" s="372"/>
      <c r="G27" s="372"/>
      <c r="H27" s="372"/>
      <c r="I27" s="372"/>
      <c r="J27" s="52"/>
      <c r="K27" s="52"/>
      <c r="L27" s="52"/>
      <c r="M27" s="52"/>
      <c r="N27" s="52"/>
    </row>
    <row r="28" spans="1:23" ht="30.75" customHeight="1" x14ac:dyDescent="0.25">
      <c r="B28" s="372"/>
      <c r="C28" s="372"/>
      <c r="D28" s="372"/>
      <c r="E28" s="372"/>
      <c r="F28" s="372"/>
      <c r="G28" s="372"/>
      <c r="H28" s="372"/>
      <c r="I28" s="372"/>
      <c r="J28" s="52"/>
      <c r="K28" s="52"/>
      <c r="L28" s="52"/>
      <c r="M28" s="52"/>
      <c r="N28" s="52"/>
    </row>
    <row r="29" spans="1:23" ht="62.25" customHeight="1" x14ac:dyDescent="0.25">
      <c r="B29" s="372"/>
      <c r="C29" s="372"/>
      <c r="D29" s="372"/>
      <c r="E29" s="372"/>
      <c r="F29" s="372"/>
      <c r="G29" s="372"/>
      <c r="H29" s="372"/>
      <c r="I29" s="372"/>
      <c r="J29" s="52"/>
      <c r="K29" s="52"/>
      <c r="L29" s="52"/>
      <c r="M29" s="52"/>
      <c r="N29" s="52"/>
    </row>
    <row r="30" spans="1:23" ht="54.75" customHeight="1" x14ac:dyDescent="0.25">
      <c r="B30" s="372"/>
      <c r="C30" s="372"/>
      <c r="D30" s="372"/>
      <c r="E30" s="372"/>
      <c r="F30" s="372"/>
      <c r="G30" s="372"/>
      <c r="H30" s="372"/>
      <c r="I30" s="372"/>
      <c r="J30" s="52"/>
      <c r="K30" s="52"/>
      <c r="L30" s="52"/>
      <c r="M30" s="52"/>
      <c r="N30" s="52"/>
    </row>
    <row r="31" spans="1:23" ht="35.25" customHeight="1" x14ac:dyDescent="0.25">
      <c r="B31" s="372"/>
      <c r="C31" s="372"/>
      <c r="D31" s="372"/>
      <c r="E31" s="372"/>
      <c r="F31" s="372"/>
      <c r="G31" s="372"/>
      <c r="H31" s="372"/>
      <c r="I31" s="372"/>
      <c r="J31" s="52"/>
      <c r="K31" s="52"/>
      <c r="L31" s="52"/>
      <c r="M31" s="52"/>
      <c r="N31" s="52"/>
    </row>
    <row r="32" spans="1:23" ht="20.25" customHeight="1" x14ac:dyDescent="0.25">
      <c r="B32" s="372"/>
      <c r="C32" s="372"/>
      <c r="D32" s="372"/>
      <c r="E32" s="372"/>
      <c r="F32" s="372"/>
      <c r="G32" s="372"/>
      <c r="H32" s="372"/>
      <c r="I32" s="372"/>
      <c r="J32" s="52"/>
      <c r="K32" s="52"/>
      <c r="L32" s="52"/>
      <c r="M32" s="52"/>
      <c r="N32" s="52"/>
    </row>
    <row r="33" spans="2:16" ht="20.25" customHeight="1" x14ac:dyDescent="0.25">
      <c r="B33" s="103"/>
      <c r="C33" s="103"/>
      <c r="D33" s="103"/>
      <c r="E33" s="103"/>
      <c r="F33" s="103"/>
      <c r="G33" s="103"/>
      <c r="H33" s="103"/>
      <c r="I33" s="103"/>
      <c r="J33" s="52"/>
      <c r="K33" s="52"/>
      <c r="L33" s="52"/>
      <c r="M33" s="52"/>
      <c r="N33" s="52"/>
      <c r="P33" s="103"/>
    </row>
    <row r="34" spans="2:16" ht="15.75" customHeight="1" x14ac:dyDescent="0.25">
      <c r="B34" s="750" t="s">
        <v>438</v>
      </c>
      <c r="C34" s="750"/>
      <c r="D34" s="750"/>
      <c r="E34" s="750"/>
      <c r="F34" s="750"/>
      <c r="G34" s="746">
        <v>27</v>
      </c>
      <c r="H34" s="746"/>
      <c r="I34" s="746"/>
      <c r="J34" s="746"/>
      <c r="K34" s="392"/>
      <c r="L34" s="747" t="s">
        <v>442</v>
      </c>
      <c r="M34" s="747"/>
      <c r="N34" s="747"/>
      <c r="O34" s="747"/>
      <c r="P34" s="747"/>
    </row>
    <row r="35" spans="2:16" x14ac:dyDescent="0.25">
      <c r="B35" s="213" t="s">
        <v>146</v>
      </c>
      <c r="P35" s="213" t="s">
        <v>146</v>
      </c>
    </row>
  </sheetData>
  <mergeCells count="19">
    <mergeCell ref="G34:J34"/>
    <mergeCell ref="L34:P34"/>
    <mergeCell ref="B2:P2"/>
    <mergeCell ref="B1:P1"/>
    <mergeCell ref="B34:F34"/>
    <mergeCell ref="Z4:AB4"/>
    <mergeCell ref="J4:O4"/>
    <mergeCell ref="B25:I25"/>
    <mergeCell ref="B3:I3"/>
    <mergeCell ref="R3:R6"/>
    <mergeCell ref="T3:T6"/>
    <mergeCell ref="B4:B7"/>
    <mergeCell ref="C4:C5"/>
    <mergeCell ref="C6:C7"/>
    <mergeCell ref="D5:G5"/>
    <mergeCell ref="J5:O5"/>
    <mergeCell ref="D4:G4"/>
    <mergeCell ref="P4:P7"/>
    <mergeCell ref="J25:P25"/>
  </mergeCells>
  <printOptions horizontalCentered="1"/>
  <pageMargins left="0.39370078740157499" right="0.39370078740157499" top="0.59055118110236204" bottom="0.196850393700787" header="0" footer="0"/>
  <pageSetup paperSize="9" scale="83"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U30"/>
  <sheetViews>
    <sheetView rightToLeft="1" view="pageBreakPreview" topLeftCell="A13" zoomScaleSheetLayoutView="100" workbookViewId="0">
      <selection activeCell="C28" sqref="C28"/>
    </sheetView>
  </sheetViews>
  <sheetFormatPr defaultRowHeight="15" x14ac:dyDescent="0.25"/>
  <cols>
    <col min="1" max="1" width="12" style="44" customWidth="1"/>
    <col min="2" max="2" width="8.5703125" style="44" customWidth="1"/>
    <col min="3" max="3" width="9.28515625" style="44" customWidth="1"/>
    <col min="4" max="4" width="12.140625" style="44" customWidth="1"/>
    <col min="5" max="5" width="12.28515625" style="44" customWidth="1"/>
    <col min="6" max="6" width="6.28515625" style="44" customWidth="1"/>
    <col min="7" max="7" width="5.42578125" style="44" customWidth="1"/>
    <col min="8" max="8" width="0.85546875" style="44" customWidth="1"/>
    <col min="9" max="9" width="12.140625" style="44" customWidth="1"/>
    <col min="10" max="10" width="12.28515625" style="44" customWidth="1"/>
    <col min="11" max="11" width="6.140625" style="44" customWidth="1"/>
    <col min="12" max="12" width="5.7109375" style="44" customWidth="1"/>
    <col min="13" max="13" width="6.28515625" style="44" customWidth="1"/>
    <col min="14" max="14" width="12.7109375" style="44" customWidth="1"/>
    <col min="15" max="15" width="12.140625" style="44" customWidth="1"/>
    <col min="16" max="16" width="9.140625" style="44"/>
    <col min="17" max="18" width="11.140625" style="44" customWidth="1"/>
    <col min="19" max="19" width="9.7109375" style="44" bestFit="1" customWidth="1"/>
    <col min="20" max="20" width="9.28515625" style="44" bestFit="1" customWidth="1"/>
    <col min="21" max="21" width="10" style="44" customWidth="1"/>
    <col min="22" max="16384" width="9.140625" style="44"/>
  </cols>
  <sheetData>
    <row r="1" spans="1:21" ht="39.75" customHeight="1" x14ac:dyDescent="0.25">
      <c r="B1" s="749" t="s">
        <v>465</v>
      </c>
      <c r="C1" s="749"/>
      <c r="D1" s="749"/>
      <c r="E1" s="749"/>
      <c r="F1" s="749"/>
      <c r="G1" s="749"/>
      <c r="H1" s="749"/>
      <c r="I1" s="749"/>
      <c r="J1" s="749"/>
      <c r="K1" s="749"/>
      <c r="L1" s="749"/>
      <c r="M1" s="749"/>
      <c r="N1" s="749"/>
      <c r="O1" s="383"/>
      <c r="P1" s="383"/>
    </row>
    <row r="2" spans="1:21" ht="39.75" customHeight="1" x14ac:dyDescent="0.25">
      <c r="B2" s="748" t="s">
        <v>424</v>
      </c>
      <c r="C2" s="748"/>
      <c r="D2" s="748"/>
      <c r="E2" s="748"/>
      <c r="F2" s="748"/>
      <c r="G2" s="748"/>
      <c r="H2" s="748"/>
      <c r="I2" s="748"/>
      <c r="J2" s="748"/>
      <c r="K2" s="748"/>
      <c r="L2" s="748"/>
      <c r="M2" s="748"/>
      <c r="N2" s="748"/>
      <c r="O2" s="363"/>
    </row>
    <row r="3" spans="1:21" ht="32.25" customHeight="1" thickBot="1" x14ac:dyDescent="0.3">
      <c r="B3" s="754" t="s">
        <v>491</v>
      </c>
      <c r="C3" s="754"/>
      <c r="D3" s="382"/>
      <c r="E3" s="382"/>
      <c r="F3" s="382"/>
      <c r="G3" s="382"/>
      <c r="H3" s="382"/>
      <c r="I3" s="382"/>
      <c r="J3" s="382"/>
      <c r="K3" s="382"/>
      <c r="L3" s="382"/>
      <c r="M3" s="382"/>
      <c r="N3" s="464" t="s">
        <v>492</v>
      </c>
      <c r="O3" s="381"/>
    </row>
    <row r="4" spans="1:21" ht="33.75" customHeight="1" thickTop="1" x14ac:dyDescent="0.25">
      <c r="B4" s="735" t="s">
        <v>33</v>
      </c>
      <c r="C4" s="735" t="s">
        <v>320</v>
      </c>
      <c r="D4" s="743" t="s">
        <v>245</v>
      </c>
      <c r="E4" s="743"/>
      <c r="F4" s="743"/>
      <c r="G4" s="743"/>
      <c r="H4" s="109"/>
      <c r="I4" s="743" t="s">
        <v>246</v>
      </c>
      <c r="J4" s="743"/>
      <c r="K4" s="743"/>
      <c r="L4" s="743"/>
      <c r="M4" s="743"/>
      <c r="N4" s="744" t="s">
        <v>244</v>
      </c>
      <c r="O4" s="365"/>
      <c r="P4" s="55"/>
      <c r="Q4" s="55"/>
      <c r="R4" s="53"/>
    </row>
    <row r="5" spans="1:21" ht="33.75" customHeight="1" x14ac:dyDescent="0.25">
      <c r="B5" s="736"/>
      <c r="C5" s="736"/>
      <c r="D5" s="757" t="s">
        <v>318</v>
      </c>
      <c r="E5" s="757"/>
      <c r="F5" s="757"/>
      <c r="G5" s="757"/>
      <c r="H5" s="385"/>
      <c r="I5" s="757" t="s">
        <v>319</v>
      </c>
      <c r="J5" s="757"/>
      <c r="K5" s="757"/>
      <c r="L5" s="757"/>
      <c r="M5" s="757"/>
      <c r="N5" s="740"/>
      <c r="O5" s="366"/>
      <c r="P5" s="53"/>
      <c r="Q5" s="53"/>
      <c r="R5" s="53"/>
    </row>
    <row r="6" spans="1:21" ht="33.75" customHeight="1" x14ac:dyDescent="0.25">
      <c r="B6" s="736"/>
      <c r="C6" s="755" t="s">
        <v>322</v>
      </c>
      <c r="D6" s="388" t="s">
        <v>452</v>
      </c>
      <c r="E6" s="388" t="s">
        <v>453</v>
      </c>
      <c r="F6" s="388" t="s">
        <v>34</v>
      </c>
      <c r="G6" s="388" t="s">
        <v>35</v>
      </c>
      <c r="H6" s="369"/>
      <c r="I6" s="388" t="s">
        <v>454</v>
      </c>
      <c r="J6" s="388" t="s">
        <v>453</v>
      </c>
      <c r="K6" s="389" t="s">
        <v>34</v>
      </c>
      <c r="L6" s="389" t="s">
        <v>35</v>
      </c>
      <c r="M6" s="389" t="s">
        <v>0</v>
      </c>
      <c r="N6" s="740"/>
      <c r="O6" s="367"/>
      <c r="P6" s="45"/>
      <c r="Q6" s="45"/>
      <c r="R6" s="216"/>
      <c r="S6" s="216"/>
      <c r="T6" s="217"/>
      <c r="U6" s="362"/>
    </row>
    <row r="7" spans="1:21" ht="33.75" customHeight="1" x14ac:dyDescent="0.25">
      <c r="B7" s="737"/>
      <c r="C7" s="756"/>
      <c r="D7" s="475" t="s">
        <v>450</v>
      </c>
      <c r="E7" s="433" t="s">
        <v>451</v>
      </c>
      <c r="F7" s="475" t="s">
        <v>323</v>
      </c>
      <c r="G7" s="475" t="s">
        <v>324</v>
      </c>
      <c r="H7" s="442"/>
      <c r="I7" s="475" t="s">
        <v>450</v>
      </c>
      <c r="J7" s="433" t="s">
        <v>451</v>
      </c>
      <c r="K7" s="475" t="s">
        <v>323</v>
      </c>
      <c r="L7" s="475" t="s">
        <v>324</v>
      </c>
      <c r="M7" s="475" t="s">
        <v>226</v>
      </c>
      <c r="N7" s="741"/>
      <c r="O7" s="366"/>
      <c r="P7" s="387"/>
      <c r="Q7" s="387"/>
      <c r="R7" s="214"/>
      <c r="S7" s="214"/>
      <c r="T7" s="215"/>
      <c r="U7" s="362"/>
    </row>
    <row r="8" spans="1:21" s="154" customFormat="1" ht="26.25" customHeight="1" x14ac:dyDescent="0.25">
      <c r="A8" s="498" t="s">
        <v>242</v>
      </c>
      <c r="B8" s="164" t="s">
        <v>44</v>
      </c>
      <c r="C8" s="171">
        <v>9</v>
      </c>
      <c r="D8" s="171">
        <v>3</v>
      </c>
      <c r="E8" s="171">
        <v>0</v>
      </c>
      <c r="F8" s="171">
        <v>6</v>
      </c>
      <c r="G8" s="171">
        <v>0</v>
      </c>
      <c r="H8" s="166"/>
      <c r="I8" s="180">
        <f t="shared" ref="I8:I22" si="0">D8/C8*100</f>
        <v>33.333333333333329</v>
      </c>
      <c r="J8" s="390">
        <f t="shared" ref="J8:J22" si="1">E8/C8*100</f>
        <v>0</v>
      </c>
      <c r="K8" s="390">
        <f>F8/C8*100</f>
        <v>66.666666666666657</v>
      </c>
      <c r="L8" s="390">
        <f>G8/C8*100</f>
        <v>0</v>
      </c>
      <c r="M8" s="180">
        <f t="shared" ref="M8:M23" si="2">SUM(I8:L8)</f>
        <v>99.999999999999986</v>
      </c>
      <c r="N8" s="476" t="s">
        <v>249</v>
      </c>
      <c r="O8" s="169"/>
      <c r="P8" s="153"/>
      <c r="Q8" s="153"/>
      <c r="R8" s="218"/>
      <c r="S8" s="219"/>
      <c r="T8" s="218"/>
      <c r="U8" s="219"/>
    </row>
    <row r="9" spans="1:21" s="154" customFormat="1" ht="26.25" customHeight="1" x14ac:dyDescent="0.25">
      <c r="A9" s="498" t="s">
        <v>242</v>
      </c>
      <c r="B9" s="170" t="s">
        <v>45</v>
      </c>
      <c r="C9" s="165">
        <v>5</v>
      </c>
      <c r="D9" s="169">
        <v>4</v>
      </c>
      <c r="E9" s="165">
        <v>0</v>
      </c>
      <c r="F9" s="165">
        <v>1</v>
      </c>
      <c r="G9" s="165">
        <v>0</v>
      </c>
      <c r="H9" s="165"/>
      <c r="I9" s="167">
        <f t="shared" si="0"/>
        <v>80</v>
      </c>
      <c r="J9" s="168">
        <f t="shared" si="1"/>
        <v>0</v>
      </c>
      <c r="K9" s="167">
        <f>F9/5*100</f>
        <v>20</v>
      </c>
      <c r="L9" s="168">
        <f t="shared" ref="L9" si="3">G9/4*100</f>
        <v>0</v>
      </c>
      <c r="M9" s="167">
        <f t="shared" si="2"/>
        <v>100</v>
      </c>
      <c r="N9" s="477" t="s">
        <v>250</v>
      </c>
      <c r="O9" s="169"/>
      <c r="P9" s="153"/>
      <c r="Q9" s="153"/>
      <c r="R9" s="218"/>
      <c r="S9" s="219"/>
      <c r="T9" s="218"/>
      <c r="U9" s="219"/>
    </row>
    <row r="10" spans="1:21" s="154" customFormat="1" ht="26.25" customHeight="1" x14ac:dyDescent="0.25">
      <c r="A10" s="498" t="s">
        <v>242</v>
      </c>
      <c r="B10" s="170" t="s">
        <v>46</v>
      </c>
      <c r="C10" s="165">
        <v>11</v>
      </c>
      <c r="D10" s="169">
        <v>9</v>
      </c>
      <c r="E10" s="169">
        <v>2</v>
      </c>
      <c r="F10" s="165">
        <v>0</v>
      </c>
      <c r="G10" s="165">
        <v>0</v>
      </c>
      <c r="H10" s="171"/>
      <c r="I10" s="168">
        <f>D10/$C$10*100</f>
        <v>81.818181818181827</v>
      </c>
      <c r="J10" s="168">
        <f>E10/$C$10*100</f>
        <v>18.181818181818183</v>
      </c>
      <c r="K10" s="168">
        <f>F10/$C$10*100</f>
        <v>0</v>
      </c>
      <c r="L10" s="168">
        <f>G10/$C$10*100</f>
        <v>0</v>
      </c>
      <c r="M10" s="167">
        <f t="shared" si="2"/>
        <v>100.00000000000001</v>
      </c>
      <c r="N10" s="477" t="s">
        <v>251</v>
      </c>
      <c r="O10" s="169"/>
      <c r="P10" s="153"/>
      <c r="Q10" s="153"/>
      <c r="R10" s="218"/>
      <c r="S10" s="218"/>
      <c r="T10" s="218"/>
      <c r="U10" s="219"/>
    </row>
    <row r="11" spans="1:21" s="158" customFormat="1" ht="26.25" customHeight="1" x14ac:dyDescent="0.25">
      <c r="A11" s="158" t="s">
        <v>242</v>
      </c>
      <c r="B11" s="170" t="s">
        <v>47</v>
      </c>
      <c r="C11" s="172">
        <v>10</v>
      </c>
      <c r="D11" s="172">
        <v>7</v>
      </c>
      <c r="E11" s="172">
        <v>2</v>
      </c>
      <c r="F11" s="172">
        <v>1</v>
      </c>
      <c r="G11" s="172">
        <v>0</v>
      </c>
      <c r="H11" s="173"/>
      <c r="I11" s="167">
        <f t="shared" si="0"/>
        <v>70</v>
      </c>
      <c r="J11" s="168">
        <f t="shared" si="1"/>
        <v>20</v>
      </c>
      <c r="K11" s="167">
        <f>F11/C11*100</f>
        <v>10</v>
      </c>
      <c r="L11" s="168">
        <f>G11/C11*100</f>
        <v>0</v>
      </c>
      <c r="M11" s="167">
        <f t="shared" si="2"/>
        <v>100</v>
      </c>
      <c r="N11" s="477" t="s">
        <v>252</v>
      </c>
      <c r="O11" s="160"/>
      <c r="P11" s="157"/>
      <c r="Q11" s="157"/>
      <c r="R11" s="220"/>
      <c r="S11" s="220"/>
      <c r="T11" s="220"/>
      <c r="U11" s="221"/>
    </row>
    <row r="12" spans="1:21" s="154" customFormat="1" ht="26.25" customHeight="1" x14ac:dyDescent="0.25">
      <c r="A12" s="498" t="s">
        <v>242</v>
      </c>
      <c r="B12" s="170" t="s">
        <v>48</v>
      </c>
      <c r="C12" s="165">
        <v>5</v>
      </c>
      <c r="D12" s="169">
        <v>1</v>
      </c>
      <c r="E12" s="169">
        <v>2</v>
      </c>
      <c r="F12" s="165">
        <v>2</v>
      </c>
      <c r="G12" s="165">
        <v>0</v>
      </c>
      <c r="H12" s="165"/>
      <c r="I12" s="167">
        <f t="shared" si="0"/>
        <v>20</v>
      </c>
      <c r="J12" s="168">
        <f t="shared" si="1"/>
        <v>40</v>
      </c>
      <c r="K12" s="168">
        <f>F12/C12*100</f>
        <v>40</v>
      </c>
      <c r="L12" s="168">
        <f>G12/C12*100</f>
        <v>0</v>
      </c>
      <c r="M12" s="167">
        <f t="shared" si="2"/>
        <v>100</v>
      </c>
      <c r="N12" s="477" t="s">
        <v>253</v>
      </c>
      <c r="O12" s="160"/>
      <c r="P12" s="153"/>
      <c r="Q12" s="153"/>
      <c r="R12" s="218"/>
      <c r="S12" s="219"/>
      <c r="T12" s="218"/>
      <c r="U12" s="219"/>
    </row>
    <row r="13" spans="1:21" s="154" customFormat="1" ht="26.25" customHeight="1" x14ac:dyDescent="0.25">
      <c r="A13" s="498" t="s">
        <v>242</v>
      </c>
      <c r="B13" s="170" t="s">
        <v>49</v>
      </c>
      <c r="C13" s="165">
        <v>10</v>
      </c>
      <c r="D13" s="169">
        <v>7</v>
      </c>
      <c r="E13" s="169">
        <v>3</v>
      </c>
      <c r="F13" s="165">
        <v>0</v>
      </c>
      <c r="G13" s="165">
        <v>0</v>
      </c>
      <c r="H13" s="171"/>
      <c r="I13" s="167">
        <f t="shared" si="0"/>
        <v>70</v>
      </c>
      <c r="J13" s="168">
        <f t="shared" si="1"/>
        <v>30</v>
      </c>
      <c r="K13" s="168">
        <f t="shared" ref="K13:K14" si="4">F13/4*100</f>
        <v>0</v>
      </c>
      <c r="L13" s="168">
        <f t="shared" ref="L13:L16" si="5">G13/4*100</f>
        <v>0</v>
      </c>
      <c r="M13" s="167">
        <f t="shared" si="2"/>
        <v>100</v>
      </c>
      <c r="N13" s="477" t="s">
        <v>254</v>
      </c>
      <c r="O13" s="160"/>
      <c r="P13" s="153"/>
      <c r="Q13" s="153"/>
      <c r="R13" s="218"/>
      <c r="S13" s="219"/>
      <c r="T13" s="218"/>
      <c r="U13" s="219"/>
    </row>
    <row r="14" spans="1:21" s="154" customFormat="1" ht="26.25" customHeight="1" x14ac:dyDescent="0.25">
      <c r="A14" s="498" t="s">
        <v>242</v>
      </c>
      <c r="B14" s="170" t="s">
        <v>50</v>
      </c>
      <c r="C14" s="165">
        <v>3</v>
      </c>
      <c r="D14" s="169">
        <v>2</v>
      </c>
      <c r="E14" s="169">
        <v>1</v>
      </c>
      <c r="F14" s="165">
        <v>0</v>
      </c>
      <c r="G14" s="165">
        <v>0</v>
      </c>
      <c r="H14" s="171"/>
      <c r="I14" s="167">
        <f t="shared" si="0"/>
        <v>66.666666666666657</v>
      </c>
      <c r="J14" s="168">
        <f t="shared" si="1"/>
        <v>33.333333333333329</v>
      </c>
      <c r="K14" s="168">
        <f t="shared" si="4"/>
        <v>0</v>
      </c>
      <c r="L14" s="168">
        <f t="shared" si="5"/>
        <v>0</v>
      </c>
      <c r="M14" s="167">
        <f t="shared" si="2"/>
        <v>99.999999999999986</v>
      </c>
      <c r="N14" s="477" t="s">
        <v>255</v>
      </c>
      <c r="O14" s="160"/>
      <c r="P14" s="153"/>
      <c r="Q14" s="153"/>
      <c r="R14" s="218"/>
      <c r="S14" s="219"/>
      <c r="T14" s="218"/>
      <c r="U14" s="219"/>
    </row>
    <row r="15" spans="1:21" s="154" customFormat="1" ht="26.25" customHeight="1" x14ac:dyDescent="0.25">
      <c r="A15" s="498" t="s">
        <v>242</v>
      </c>
      <c r="B15" s="170" t="s">
        <v>51</v>
      </c>
      <c r="C15" s="165">
        <v>5</v>
      </c>
      <c r="D15" s="169">
        <v>1</v>
      </c>
      <c r="E15" s="169">
        <v>4</v>
      </c>
      <c r="F15" s="165">
        <v>0</v>
      </c>
      <c r="G15" s="165">
        <v>0</v>
      </c>
      <c r="H15" s="171"/>
      <c r="I15" s="167">
        <f t="shared" si="0"/>
        <v>20</v>
      </c>
      <c r="J15" s="168">
        <f t="shared" si="1"/>
        <v>80</v>
      </c>
      <c r="K15" s="168">
        <f>F15/C15*100</f>
        <v>0</v>
      </c>
      <c r="L15" s="168">
        <f>G15/C15*100</f>
        <v>0</v>
      </c>
      <c r="M15" s="167">
        <f t="shared" si="2"/>
        <v>100</v>
      </c>
      <c r="N15" s="477" t="s">
        <v>256</v>
      </c>
      <c r="O15" s="160"/>
      <c r="P15" s="153"/>
      <c r="Q15" s="153"/>
      <c r="R15" s="218"/>
      <c r="S15" s="219"/>
      <c r="T15" s="218"/>
      <c r="U15" s="219"/>
    </row>
    <row r="16" spans="1:21" s="154" customFormat="1" ht="26.25" customHeight="1" x14ac:dyDescent="0.25">
      <c r="A16" s="498" t="s">
        <v>242</v>
      </c>
      <c r="B16" s="170" t="s">
        <v>52</v>
      </c>
      <c r="C16" s="165">
        <v>8</v>
      </c>
      <c r="D16" s="169">
        <v>7</v>
      </c>
      <c r="E16" s="169">
        <v>1</v>
      </c>
      <c r="F16" s="165">
        <v>0</v>
      </c>
      <c r="G16" s="165">
        <v>0</v>
      </c>
      <c r="H16" s="171"/>
      <c r="I16" s="167">
        <f t="shared" si="0"/>
        <v>87.5</v>
      </c>
      <c r="J16" s="168">
        <f t="shared" si="1"/>
        <v>12.5</v>
      </c>
      <c r="K16" s="168">
        <f>F16/4*100</f>
        <v>0</v>
      </c>
      <c r="L16" s="168">
        <f t="shared" si="5"/>
        <v>0</v>
      </c>
      <c r="M16" s="167">
        <f t="shared" si="2"/>
        <v>100</v>
      </c>
      <c r="N16" s="477" t="s">
        <v>257</v>
      </c>
      <c r="O16" s="160"/>
      <c r="P16" s="153"/>
      <c r="Q16" s="153"/>
      <c r="R16" s="218"/>
      <c r="S16" s="219"/>
      <c r="T16" s="218"/>
      <c r="U16" s="219"/>
    </row>
    <row r="17" spans="1:21" s="154" customFormat="1" ht="26.25" customHeight="1" x14ac:dyDescent="0.25">
      <c r="A17" s="498" t="s">
        <v>242</v>
      </c>
      <c r="B17" s="170" t="s">
        <v>53</v>
      </c>
      <c r="C17" s="165">
        <v>5</v>
      </c>
      <c r="D17" s="169">
        <v>2</v>
      </c>
      <c r="E17" s="165">
        <v>0</v>
      </c>
      <c r="F17" s="165">
        <v>3</v>
      </c>
      <c r="G17" s="165">
        <v>0</v>
      </c>
      <c r="H17" s="171"/>
      <c r="I17" s="167">
        <f t="shared" si="0"/>
        <v>40</v>
      </c>
      <c r="J17" s="168">
        <f t="shared" si="1"/>
        <v>0</v>
      </c>
      <c r="K17" s="167">
        <f t="shared" ref="K17:K22" si="6">F17/C17*100</f>
        <v>60</v>
      </c>
      <c r="L17" s="168">
        <f t="shared" ref="L17:L22" si="7">G17/C17*100</f>
        <v>0</v>
      </c>
      <c r="M17" s="167">
        <f t="shared" si="2"/>
        <v>100</v>
      </c>
      <c r="N17" s="477" t="s">
        <v>258</v>
      </c>
      <c r="O17" s="160"/>
      <c r="P17" s="153"/>
      <c r="Q17" s="153"/>
      <c r="R17" s="218"/>
      <c r="S17" s="219"/>
      <c r="T17" s="218"/>
      <c r="U17" s="219"/>
    </row>
    <row r="18" spans="1:21" s="154" customFormat="1" ht="26.25" customHeight="1" x14ac:dyDescent="0.25">
      <c r="A18" s="498" t="s">
        <v>242</v>
      </c>
      <c r="B18" s="170" t="s">
        <v>54</v>
      </c>
      <c r="C18" s="165">
        <v>8</v>
      </c>
      <c r="D18" s="169">
        <v>8</v>
      </c>
      <c r="E18" s="165">
        <v>0</v>
      </c>
      <c r="F18" s="165">
        <v>0</v>
      </c>
      <c r="G18" s="165">
        <v>0</v>
      </c>
      <c r="H18" s="171"/>
      <c r="I18" s="167">
        <f t="shared" si="0"/>
        <v>100</v>
      </c>
      <c r="J18" s="168">
        <f t="shared" si="1"/>
        <v>0</v>
      </c>
      <c r="K18" s="168">
        <f t="shared" si="6"/>
        <v>0</v>
      </c>
      <c r="L18" s="168">
        <f t="shared" si="7"/>
        <v>0</v>
      </c>
      <c r="M18" s="167">
        <f t="shared" si="2"/>
        <v>100</v>
      </c>
      <c r="N18" s="477" t="s">
        <v>259</v>
      </c>
      <c r="O18" s="160"/>
      <c r="P18" s="153"/>
      <c r="Q18" s="153"/>
      <c r="R18" s="218"/>
      <c r="S18" s="219"/>
      <c r="T18" s="218"/>
      <c r="U18" s="219"/>
    </row>
    <row r="19" spans="1:21" ht="26.25" customHeight="1" x14ac:dyDescent="0.25">
      <c r="A19" s="501" t="s">
        <v>242</v>
      </c>
      <c r="B19" s="170" t="s">
        <v>55</v>
      </c>
      <c r="C19" s="165">
        <v>4</v>
      </c>
      <c r="D19" s="169">
        <v>3</v>
      </c>
      <c r="E19" s="165">
        <v>1</v>
      </c>
      <c r="F19" s="165">
        <v>0</v>
      </c>
      <c r="G19" s="165">
        <v>0</v>
      </c>
      <c r="H19" s="171"/>
      <c r="I19" s="167">
        <f t="shared" si="0"/>
        <v>75</v>
      </c>
      <c r="J19" s="168">
        <f t="shared" si="1"/>
        <v>25</v>
      </c>
      <c r="K19" s="168">
        <f t="shared" si="6"/>
        <v>0</v>
      </c>
      <c r="L19" s="168">
        <f t="shared" si="7"/>
        <v>0</v>
      </c>
      <c r="M19" s="167">
        <f t="shared" si="2"/>
        <v>100</v>
      </c>
      <c r="N19" s="477" t="s">
        <v>260</v>
      </c>
      <c r="O19" s="160"/>
      <c r="P19" s="46"/>
      <c r="Q19" s="46"/>
      <c r="R19" s="222"/>
      <c r="S19" s="223"/>
      <c r="T19" s="218"/>
      <c r="U19" s="223"/>
    </row>
    <row r="20" spans="1:21" s="154" customFormat="1" ht="26.25" customHeight="1" x14ac:dyDescent="0.25">
      <c r="A20" s="498" t="s">
        <v>242</v>
      </c>
      <c r="B20" s="170" t="s">
        <v>56</v>
      </c>
      <c r="C20" s="165">
        <v>11</v>
      </c>
      <c r="D20" s="169">
        <v>10</v>
      </c>
      <c r="E20" s="169">
        <v>1</v>
      </c>
      <c r="F20" s="165">
        <v>0</v>
      </c>
      <c r="G20" s="165">
        <v>0</v>
      </c>
      <c r="H20" s="171"/>
      <c r="I20" s="167">
        <f t="shared" si="0"/>
        <v>90.909090909090907</v>
      </c>
      <c r="J20" s="168">
        <f t="shared" si="1"/>
        <v>9.0909090909090917</v>
      </c>
      <c r="K20" s="168">
        <f t="shared" si="6"/>
        <v>0</v>
      </c>
      <c r="L20" s="168">
        <f t="shared" si="7"/>
        <v>0</v>
      </c>
      <c r="M20" s="167">
        <f t="shared" si="2"/>
        <v>100</v>
      </c>
      <c r="N20" s="477" t="s">
        <v>261</v>
      </c>
      <c r="O20" s="160"/>
      <c r="P20" s="153"/>
      <c r="Q20" s="153"/>
      <c r="R20" s="218"/>
      <c r="S20" s="224"/>
      <c r="T20" s="218"/>
      <c r="U20" s="219"/>
    </row>
    <row r="21" spans="1:21" s="154" customFormat="1" ht="26.25" customHeight="1" x14ac:dyDescent="0.25">
      <c r="A21" s="498" t="s">
        <v>242</v>
      </c>
      <c r="B21" s="174" t="s">
        <v>57</v>
      </c>
      <c r="C21" s="165">
        <v>8</v>
      </c>
      <c r="D21" s="169">
        <v>7</v>
      </c>
      <c r="E21" s="165">
        <v>0</v>
      </c>
      <c r="F21" s="165">
        <v>1</v>
      </c>
      <c r="G21" s="165">
        <v>0</v>
      </c>
      <c r="H21" s="171"/>
      <c r="I21" s="167">
        <f t="shared" si="0"/>
        <v>87.5</v>
      </c>
      <c r="J21" s="168">
        <f t="shared" si="1"/>
        <v>0</v>
      </c>
      <c r="K21" s="168">
        <f t="shared" si="6"/>
        <v>12.5</v>
      </c>
      <c r="L21" s="168">
        <f t="shared" si="7"/>
        <v>0</v>
      </c>
      <c r="M21" s="167">
        <f t="shared" si="2"/>
        <v>100</v>
      </c>
      <c r="N21" s="478" t="s">
        <v>262</v>
      </c>
      <c r="O21" s="160"/>
      <c r="P21" s="153"/>
      <c r="Q21" s="153"/>
      <c r="R21" s="218"/>
      <c r="S21" s="224"/>
      <c r="T21" s="218"/>
      <c r="U21" s="219"/>
    </row>
    <row r="22" spans="1:21" s="154" customFormat="1" ht="26.25" customHeight="1" x14ac:dyDescent="0.25">
      <c r="A22" s="498" t="s">
        <v>242</v>
      </c>
      <c r="B22" s="175" t="s">
        <v>58</v>
      </c>
      <c r="C22" s="176">
        <v>6</v>
      </c>
      <c r="D22" s="177">
        <v>4</v>
      </c>
      <c r="E22" s="165">
        <v>0</v>
      </c>
      <c r="F22" s="165">
        <v>2</v>
      </c>
      <c r="G22" s="165">
        <v>0</v>
      </c>
      <c r="H22" s="178"/>
      <c r="I22" s="179">
        <f t="shared" si="0"/>
        <v>66.666666666666657</v>
      </c>
      <c r="J22" s="168">
        <f t="shared" si="1"/>
        <v>0</v>
      </c>
      <c r="K22" s="179">
        <f t="shared" si="6"/>
        <v>33.333333333333329</v>
      </c>
      <c r="L22" s="168">
        <f t="shared" si="7"/>
        <v>0</v>
      </c>
      <c r="M22" s="179">
        <f t="shared" si="2"/>
        <v>99.999999999999986</v>
      </c>
      <c r="N22" s="479" t="s">
        <v>263</v>
      </c>
      <c r="O22" s="160"/>
      <c r="P22" s="153"/>
      <c r="Q22" s="153"/>
      <c r="R22" s="225"/>
      <c r="S22" s="219"/>
      <c r="T22" s="218"/>
      <c r="U22" s="219"/>
    </row>
    <row r="23" spans="1:21" ht="26.25" customHeight="1" thickBot="1" x14ac:dyDescent="0.3">
      <c r="B23" s="96" t="s">
        <v>83</v>
      </c>
      <c r="C23" s="101">
        <f>SUM(C8:C22)</f>
        <v>108</v>
      </c>
      <c r="D23" s="97">
        <f>SUM(D8:D22)</f>
        <v>75</v>
      </c>
      <c r="E23" s="97">
        <f>SUM(E8:E22)</f>
        <v>17</v>
      </c>
      <c r="F23" s="101">
        <f>SUM(F8:F22)</f>
        <v>16</v>
      </c>
      <c r="G23" s="101">
        <f>SUM(G8:G22)</f>
        <v>0</v>
      </c>
      <c r="H23" s="101"/>
      <c r="I23" s="99">
        <f>D23/C23*100</f>
        <v>69.444444444444443</v>
      </c>
      <c r="J23" s="99">
        <f>E23/C23*100</f>
        <v>15.74074074074074</v>
      </c>
      <c r="K23" s="99">
        <f>F23/C23*100</f>
        <v>14.814814814814813</v>
      </c>
      <c r="L23" s="98">
        <f>G23/C23*100</f>
        <v>0</v>
      </c>
      <c r="M23" s="99">
        <f t="shared" si="2"/>
        <v>100</v>
      </c>
      <c r="N23" s="480" t="s">
        <v>226</v>
      </c>
      <c r="O23" s="104"/>
      <c r="P23" s="47"/>
      <c r="Q23" s="47"/>
      <c r="R23" s="226"/>
      <c r="S23" s="226"/>
      <c r="T23" s="218"/>
      <c r="U23" s="223"/>
    </row>
    <row r="24" spans="1:21" ht="6.75" customHeight="1" thickTop="1" x14ac:dyDescent="0.25">
      <c r="B24" s="751"/>
      <c r="C24" s="751"/>
      <c r="D24" s="751"/>
      <c r="E24" s="751"/>
      <c r="F24" s="751"/>
      <c r="G24" s="751"/>
      <c r="H24" s="751"/>
      <c r="I24" s="751"/>
      <c r="J24" s="208"/>
      <c r="K24" s="60"/>
      <c r="L24" s="60"/>
      <c r="M24" s="60"/>
      <c r="N24" s="48"/>
      <c r="O24" s="48"/>
    </row>
    <row r="25" spans="1:21" ht="36.75" customHeight="1" x14ac:dyDescent="0.25">
      <c r="B25" s="753" t="s">
        <v>72</v>
      </c>
      <c r="C25" s="753"/>
      <c r="D25" s="753"/>
      <c r="E25" s="753"/>
      <c r="F25" s="753"/>
      <c r="G25" s="753"/>
      <c r="H25" s="753"/>
      <c r="I25" s="745" t="s">
        <v>325</v>
      </c>
      <c r="J25" s="745"/>
      <c r="K25" s="745"/>
      <c r="L25" s="745"/>
      <c r="M25" s="745"/>
      <c r="N25" s="745"/>
      <c r="O25" s="360"/>
    </row>
    <row r="26" spans="1:21" ht="57" customHeight="1" x14ac:dyDescent="0.25">
      <c r="B26" s="360"/>
      <c r="C26" s="360"/>
      <c r="D26" s="360"/>
      <c r="E26" s="360"/>
      <c r="F26" s="360"/>
      <c r="G26" s="360"/>
      <c r="H26" s="360"/>
      <c r="I26" s="360"/>
      <c r="J26" s="360"/>
      <c r="K26" s="360"/>
      <c r="L26" s="360"/>
      <c r="M26" s="360"/>
      <c r="N26" s="360"/>
      <c r="O26" s="360"/>
    </row>
    <row r="27" spans="1:21" ht="60" customHeight="1" x14ac:dyDescent="0.25">
      <c r="B27" s="360"/>
      <c r="C27" s="360"/>
      <c r="D27" s="360"/>
      <c r="E27" s="360"/>
      <c r="F27" s="360"/>
      <c r="G27" s="360"/>
      <c r="H27" s="360"/>
      <c r="I27" s="360"/>
      <c r="J27" s="360"/>
      <c r="K27" s="360"/>
      <c r="L27" s="360"/>
      <c r="M27" s="360"/>
      <c r="N27" s="360"/>
      <c r="O27" s="360"/>
    </row>
    <row r="28" spans="1:21" ht="36.75" customHeight="1" x14ac:dyDescent="0.25">
      <c r="B28" s="360"/>
      <c r="C28" s="360"/>
      <c r="D28" s="360"/>
      <c r="E28" s="360"/>
      <c r="F28" s="360"/>
      <c r="G28" s="360"/>
      <c r="H28" s="360"/>
      <c r="I28" s="360"/>
      <c r="J28" s="360"/>
      <c r="K28" s="360"/>
      <c r="L28" s="360"/>
      <c r="M28" s="360"/>
      <c r="N28" s="360"/>
      <c r="O28" s="360"/>
    </row>
    <row r="29" spans="1:21" ht="24.75" customHeight="1" x14ac:dyDescent="0.25">
      <c r="B29" s="359"/>
      <c r="C29" s="359"/>
      <c r="D29" s="359"/>
      <c r="E29" s="359"/>
      <c r="F29" s="359"/>
      <c r="G29" s="359"/>
      <c r="H29" s="359"/>
      <c r="I29" s="359"/>
      <c r="J29" s="359"/>
      <c r="K29" s="359"/>
      <c r="L29" s="359"/>
      <c r="M29" s="359"/>
      <c r="N29" s="359"/>
      <c r="O29" s="360"/>
    </row>
    <row r="30" spans="1:21" ht="15.75" customHeight="1" x14ac:dyDescent="0.25">
      <c r="B30" s="752" t="s">
        <v>438</v>
      </c>
      <c r="C30" s="752"/>
      <c r="D30" s="752"/>
      <c r="E30" s="752"/>
      <c r="F30" s="752"/>
      <c r="G30" s="62"/>
      <c r="H30" s="62"/>
      <c r="I30" s="490">
        <v>28</v>
      </c>
      <c r="J30" s="758" t="s">
        <v>442</v>
      </c>
      <c r="K30" s="758"/>
      <c r="L30" s="758"/>
      <c r="M30" s="758"/>
      <c r="N30" s="758"/>
      <c r="O30" s="48"/>
    </row>
  </sheetData>
  <mergeCells count="16">
    <mergeCell ref="N4:N7"/>
    <mergeCell ref="B1:N1"/>
    <mergeCell ref="B24:I24"/>
    <mergeCell ref="B30:F30"/>
    <mergeCell ref="B25:H25"/>
    <mergeCell ref="D4:G4"/>
    <mergeCell ref="I4:M4"/>
    <mergeCell ref="B3:C3"/>
    <mergeCell ref="B4:B7"/>
    <mergeCell ref="C4:C5"/>
    <mergeCell ref="C6:C7"/>
    <mergeCell ref="D5:G5"/>
    <mergeCell ref="I5:M5"/>
    <mergeCell ref="B2:N2"/>
    <mergeCell ref="I25:N25"/>
    <mergeCell ref="J30:N30"/>
  </mergeCells>
  <printOptions horizontalCentered="1"/>
  <pageMargins left="0.39370078740157483" right="0.39370078740157483" top="0.59055118110236227" bottom="0.19685039370078741" header="0" footer="0"/>
  <pageSetup paperSize="9" scale="88"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rightToLeft="1" tabSelected="1" view="pageBreakPreview" topLeftCell="A7" zoomScaleSheetLayoutView="100" workbookViewId="0">
      <selection activeCell="Q26" sqref="Q26"/>
    </sheetView>
  </sheetViews>
  <sheetFormatPr defaultRowHeight="15" x14ac:dyDescent="0.25"/>
  <cols>
    <col min="1" max="1" width="7" style="241" customWidth="1"/>
    <col min="2" max="2" width="8.85546875" style="44" customWidth="1"/>
    <col min="3" max="3" width="10.7109375" style="44" customWidth="1"/>
    <col min="4" max="4" width="11.7109375" style="44" bestFit="1" customWidth="1"/>
    <col min="5" max="5" width="11.7109375" style="44" customWidth="1"/>
    <col min="6" max="6" width="6.28515625" style="44" bestFit="1" customWidth="1"/>
    <col min="7" max="7" width="5.7109375" style="44" customWidth="1"/>
    <col min="8" max="8" width="0.85546875" style="44" customWidth="1"/>
    <col min="9" max="9" width="11.42578125" style="44" customWidth="1"/>
    <col min="10" max="10" width="12.140625" style="44" bestFit="1" customWidth="1"/>
    <col min="11" max="11" width="6.28515625" style="44" bestFit="1" customWidth="1"/>
    <col min="12" max="12" width="5.7109375" style="44" customWidth="1"/>
    <col min="13" max="13" width="6.28515625" style="44" bestFit="1" customWidth="1"/>
    <col min="14" max="14" width="12.7109375" style="44" bestFit="1" customWidth="1"/>
    <col min="15" max="15" width="9.140625" style="44"/>
    <col min="16" max="16" width="10" style="44" customWidth="1"/>
    <col min="17" max="16384" width="9.140625" style="44"/>
  </cols>
  <sheetData>
    <row r="1" spans="1:16" ht="36.75" customHeight="1" x14ac:dyDescent="0.25">
      <c r="B1" s="749" t="s">
        <v>466</v>
      </c>
      <c r="C1" s="749"/>
      <c r="D1" s="749"/>
      <c r="E1" s="749"/>
      <c r="F1" s="749"/>
      <c r="G1" s="749"/>
      <c r="H1" s="749"/>
      <c r="I1" s="749"/>
      <c r="J1" s="749"/>
      <c r="K1" s="749"/>
      <c r="L1" s="749"/>
      <c r="M1" s="749"/>
      <c r="N1" s="749"/>
      <c r="O1" s="383"/>
    </row>
    <row r="2" spans="1:16" ht="36.75" customHeight="1" x14ac:dyDescent="0.25">
      <c r="B2" s="748" t="s">
        <v>425</v>
      </c>
      <c r="C2" s="748"/>
      <c r="D2" s="748"/>
      <c r="E2" s="748"/>
      <c r="F2" s="748"/>
      <c r="G2" s="748"/>
      <c r="H2" s="748"/>
      <c r="I2" s="748"/>
      <c r="J2" s="748"/>
      <c r="K2" s="748"/>
      <c r="L2" s="748"/>
      <c r="M2" s="748"/>
      <c r="N2" s="748"/>
      <c r="O2" s="383"/>
    </row>
    <row r="3" spans="1:16" ht="36" customHeight="1" thickBot="1" x14ac:dyDescent="0.3">
      <c r="B3" s="734" t="s">
        <v>493</v>
      </c>
      <c r="C3" s="734"/>
      <c r="D3" s="734"/>
      <c r="E3" s="734"/>
      <c r="F3" s="734"/>
      <c r="G3" s="734"/>
      <c r="H3" s="734"/>
      <c r="I3" s="734"/>
      <c r="J3" s="734"/>
      <c r="K3" s="734"/>
      <c r="L3" s="734"/>
      <c r="M3" s="734"/>
      <c r="N3" s="464" t="s">
        <v>494</v>
      </c>
    </row>
    <row r="4" spans="1:16" ht="27.75" customHeight="1" thickTop="1" x14ac:dyDescent="0.25">
      <c r="B4" s="735" t="s">
        <v>33</v>
      </c>
      <c r="C4" s="735" t="s">
        <v>321</v>
      </c>
      <c r="D4" s="743" t="s">
        <v>245</v>
      </c>
      <c r="E4" s="743"/>
      <c r="F4" s="743"/>
      <c r="G4" s="743"/>
      <c r="H4" s="109"/>
      <c r="I4" s="743" t="s">
        <v>246</v>
      </c>
      <c r="J4" s="743"/>
      <c r="K4" s="743"/>
      <c r="L4" s="743"/>
      <c r="M4" s="743"/>
      <c r="N4" s="744" t="s">
        <v>244</v>
      </c>
      <c r="O4" s="55"/>
    </row>
    <row r="5" spans="1:16" ht="27.75" customHeight="1" x14ac:dyDescent="0.25">
      <c r="B5" s="736"/>
      <c r="C5" s="736"/>
      <c r="D5" s="757" t="s">
        <v>318</v>
      </c>
      <c r="E5" s="757"/>
      <c r="F5" s="757"/>
      <c r="G5" s="757"/>
      <c r="H5" s="385"/>
      <c r="I5" s="757" t="s">
        <v>319</v>
      </c>
      <c r="J5" s="757"/>
      <c r="K5" s="757"/>
      <c r="L5" s="757"/>
      <c r="M5" s="757"/>
      <c r="N5" s="740"/>
      <c r="O5" s="53"/>
    </row>
    <row r="6" spans="1:16" ht="27.75" customHeight="1" x14ac:dyDescent="0.25">
      <c r="B6" s="736"/>
      <c r="C6" s="740" t="s">
        <v>326</v>
      </c>
      <c r="D6" s="389" t="s">
        <v>467</v>
      </c>
      <c r="E6" s="389" t="s">
        <v>468</v>
      </c>
      <c r="F6" s="389" t="s">
        <v>34</v>
      </c>
      <c r="G6" s="389" t="s">
        <v>35</v>
      </c>
      <c r="H6" s="369"/>
      <c r="I6" s="389" t="s">
        <v>467</v>
      </c>
      <c r="J6" s="389" t="s">
        <v>469</v>
      </c>
      <c r="K6" s="389" t="s">
        <v>34</v>
      </c>
      <c r="L6" s="389" t="s">
        <v>35</v>
      </c>
      <c r="M6" s="389" t="s">
        <v>0</v>
      </c>
      <c r="N6" s="740"/>
      <c r="O6" s="45"/>
      <c r="P6" s="362"/>
    </row>
    <row r="7" spans="1:16" ht="27.75" customHeight="1" x14ac:dyDescent="0.25">
      <c r="B7" s="737"/>
      <c r="C7" s="741"/>
      <c r="D7" s="475" t="s">
        <v>450</v>
      </c>
      <c r="E7" s="433" t="s">
        <v>451</v>
      </c>
      <c r="F7" s="475" t="s">
        <v>323</v>
      </c>
      <c r="G7" s="475" t="s">
        <v>324</v>
      </c>
      <c r="H7" s="368"/>
      <c r="I7" s="475" t="s">
        <v>450</v>
      </c>
      <c r="J7" s="433" t="s">
        <v>451</v>
      </c>
      <c r="K7" s="475" t="s">
        <v>323</v>
      </c>
      <c r="L7" s="475" t="s">
        <v>324</v>
      </c>
      <c r="M7" s="475" t="s">
        <v>226</v>
      </c>
      <c r="N7" s="741"/>
      <c r="O7" s="387"/>
      <c r="P7" s="362"/>
    </row>
    <row r="8" spans="1:16" s="154" customFormat="1" ht="26.25" customHeight="1" x14ac:dyDescent="0.25">
      <c r="A8" s="499" t="s">
        <v>242</v>
      </c>
      <c r="B8" s="164" t="s">
        <v>44</v>
      </c>
      <c r="C8" s="171">
        <v>12</v>
      </c>
      <c r="D8" s="165">
        <v>0</v>
      </c>
      <c r="E8" s="165">
        <v>0</v>
      </c>
      <c r="F8" s="165">
        <v>12</v>
      </c>
      <c r="G8" s="165">
        <v>0</v>
      </c>
      <c r="H8" s="166"/>
      <c r="I8" s="168">
        <f t="shared" ref="I8:I23" si="0">D8/C8*100</f>
        <v>0</v>
      </c>
      <c r="J8" s="168">
        <f t="shared" ref="J8:K23" si="1">E8/C8*100</f>
        <v>0</v>
      </c>
      <c r="K8" s="168">
        <f t="shared" ref="K8:K15" si="2">F8/C8*100</f>
        <v>100</v>
      </c>
      <c r="L8" s="168">
        <f>G8/C8*100</f>
        <v>0</v>
      </c>
      <c r="M8" s="167">
        <f t="shared" ref="M8:M23" si="3">SUM(I8:L8)</f>
        <v>100</v>
      </c>
      <c r="N8" s="476" t="s">
        <v>249</v>
      </c>
      <c r="O8" s="153"/>
      <c r="P8" s="219"/>
    </row>
    <row r="9" spans="1:16" s="154" customFormat="1" ht="26.25" customHeight="1" x14ac:dyDescent="0.25">
      <c r="A9" s="499" t="s">
        <v>242</v>
      </c>
      <c r="B9" s="170" t="s">
        <v>45</v>
      </c>
      <c r="C9" s="165">
        <v>4</v>
      </c>
      <c r="D9" s="169">
        <v>3</v>
      </c>
      <c r="E9" s="165">
        <v>0</v>
      </c>
      <c r="F9" s="165">
        <v>1</v>
      </c>
      <c r="G9" s="165">
        <v>0</v>
      </c>
      <c r="H9" s="165"/>
      <c r="I9" s="167">
        <f t="shared" si="0"/>
        <v>75</v>
      </c>
      <c r="J9" s="168">
        <f t="shared" si="1"/>
        <v>0</v>
      </c>
      <c r="K9" s="167">
        <f t="shared" si="2"/>
        <v>25</v>
      </c>
      <c r="L9" s="168">
        <f t="shared" ref="L9:L10" si="4">G9/4*100</f>
        <v>0</v>
      </c>
      <c r="M9" s="167">
        <f t="shared" si="3"/>
        <v>100</v>
      </c>
      <c r="N9" s="477" t="s">
        <v>250</v>
      </c>
      <c r="O9" s="153"/>
      <c r="P9" s="219"/>
    </row>
    <row r="10" spans="1:16" s="154" customFormat="1" ht="26.25" customHeight="1" x14ac:dyDescent="0.25">
      <c r="A10" s="499" t="s">
        <v>242</v>
      </c>
      <c r="B10" s="170" t="s">
        <v>46</v>
      </c>
      <c r="C10" s="165">
        <v>3</v>
      </c>
      <c r="D10" s="169">
        <v>2</v>
      </c>
      <c r="E10" s="165">
        <v>0</v>
      </c>
      <c r="F10" s="165">
        <v>1</v>
      </c>
      <c r="G10" s="165">
        <v>0</v>
      </c>
      <c r="H10" s="171"/>
      <c r="I10" s="167">
        <f t="shared" si="0"/>
        <v>66.666666666666657</v>
      </c>
      <c r="J10" s="168">
        <f t="shared" si="1"/>
        <v>0</v>
      </c>
      <c r="K10" s="168">
        <f t="shared" si="2"/>
        <v>33.333333333333329</v>
      </c>
      <c r="L10" s="168">
        <f t="shared" si="4"/>
        <v>0</v>
      </c>
      <c r="M10" s="167">
        <f t="shared" si="3"/>
        <v>99.999999999999986</v>
      </c>
      <c r="N10" s="477" t="s">
        <v>251</v>
      </c>
      <c r="O10" s="153"/>
      <c r="P10" s="219"/>
    </row>
    <row r="11" spans="1:16" s="158" customFormat="1" ht="26.25" customHeight="1" x14ac:dyDescent="0.25">
      <c r="A11" s="242" t="s">
        <v>242</v>
      </c>
      <c r="B11" s="170" t="s">
        <v>47</v>
      </c>
      <c r="C11" s="172">
        <v>3</v>
      </c>
      <c r="D11" s="172">
        <v>2</v>
      </c>
      <c r="E11" s="172">
        <v>0</v>
      </c>
      <c r="F11" s="172">
        <v>1</v>
      </c>
      <c r="G11" s="172">
        <v>0</v>
      </c>
      <c r="H11" s="173"/>
      <c r="I11" s="167">
        <f t="shared" si="0"/>
        <v>66.666666666666657</v>
      </c>
      <c r="J11" s="168">
        <f t="shared" si="1"/>
        <v>0</v>
      </c>
      <c r="K11" s="167">
        <f t="shared" si="2"/>
        <v>33.333333333333329</v>
      </c>
      <c r="L11" s="168">
        <f>G11/C11*100</f>
        <v>0</v>
      </c>
      <c r="M11" s="167">
        <f t="shared" si="3"/>
        <v>99.999999999999986</v>
      </c>
      <c r="N11" s="477" t="s">
        <v>252</v>
      </c>
      <c r="O11" s="157"/>
      <c r="P11" s="221"/>
    </row>
    <row r="12" spans="1:16" s="154" customFormat="1" ht="26.25" customHeight="1" x14ac:dyDescent="0.25">
      <c r="A12" s="499" t="s">
        <v>242</v>
      </c>
      <c r="B12" s="170" t="s">
        <v>48</v>
      </c>
      <c r="C12" s="165">
        <v>22</v>
      </c>
      <c r="D12" s="165">
        <v>0</v>
      </c>
      <c r="E12" s="165">
        <v>0</v>
      </c>
      <c r="F12" s="165">
        <v>22</v>
      </c>
      <c r="G12" s="165">
        <v>0</v>
      </c>
      <c r="H12" s="165"/>
      <c r="I12" s="168">
        <f>D12/C12*100</f>
        <v>0</v>
      </c>
      <c r="J12" s="168">
        <f t="shared" si="1"/>
        <v>0</v>
      </c>
      <c r="K12" s="168">
        <f t="shared" si="2"/>
        <v>100</v>
      </c>
      <c r="L12" s="168">
        <f>G12/C12*100</f>
        <v>0</v>
      </c>
      <c r="M12" s="167">
        <f t="shared" si="3"/>
        <v>100</v>
      </c>
      <c r="N12" s="477" t="s">
        <v>253</v>
      </c>
      <c r="O12" s="153"/>
      <c r="P12" s="219"/>
    </row>
    <row r="13" spans="1:16" s="154" customFormat="1" ht="26.25" customHeight="1" x14ac:dyDescent="0.25">
      <c r="A13" s="499" t="s">
        <v>242</v>
      </c>
      <c r="B13" s="170" t="s">
        <v>49</v>
      </c>
      <c r="C13" s="165">
        <v>4</v>
      </c>
      <c r="D13" s="165">
        <v>0</v>
      </c>
      <c r="E13" s="165">
        <v>0</v>
      </c>
      <c r="F13" s="165">
        <v>4</v>
      </c>
      <c r="G13" s="165">
        <v>0</v>
      </c>
      <c r="H13" s="171"/>
      <c r="I13" s="168">
        <f t="shared" si="0"/>
        <v>0</v>
      </c>
      <c r="J13" s="168">
        <f t="shared" si="1"/>
        <v>0</v>
      </c>
      <c r="K13" s="168">
        <f t="shared" si="2"/>
        <v>100</v>
      </c>
      <c r="L13" s="168">
        <f t="shared" ref="L13:L16" si="5">G13/4*100</f>
        <v>0</v>
      </c>
      <c r="M13" s="167">
        <f t="shared" si="3"/>
        <v>100</v>
      </c>
      <c r="N13" s="477" t="s">
        <v>254</v>
      </c>
      <c r="O13" s="153"/>
      <c r="P13" s="219"/>
    </row>
    <row r="14" spans="1:16" s="154" customFormat="1" ht="26.25" customHeight="1" x14ac:dyDescent="0.25">
      <c r="A14" s="499" t="s">
        <v>242</v>
      </c>
      <c r="B14" s="170" t="s">
        <v>50</v>
      </c>
      <c r="C14" s="165">
        <v>4</v>
      </c>
      <c r="D14" s="165">
        <v>0</v>
      </c>
      <c r="E14" s="165">
        <v>1</v>
      </c>
      <c r="F14" s="165">
        <v>3</v>
      </c>
      <c r="G14" s="165">
        <v>0</v>
      </c>
      <c r="H14" s="171"/>
      <c r="I14" s="168">
        <f t="shared" si="0"/>
        <v>0</v>
      </c>
      <c r="J14" s="168">
        <f t="shared" si="1"/>
        <v>25</v>
      </c>
      <c r="K14" s="168">
        <f t="shared" si="2"/>
        <v>75</v>
      </c>
      <c r="L14" s="168">
        <f t="shared" si="5"/>
        <v>0</v>
      </c>
      <c r="M14" s="167">
        <f t="shared" si="3"/>
        <v>100</v>
      </c>
      <c r="N14" s="477" t="s">
        <v>255</v>
      </c>
      <c r="O14" s="153"/>
      <c r="P14" s="219"/>
    </row>
    <row r="15" spans="1:16" s="154" customFormat="1" ht="26.25" customHeight="1" x14ac:dyDescent="0.25">
      <c r="A15" s="499" t="s">
        <v>242</v>
      </c>
      <c r="B15" s="170" t="s">
        <v>51</v>
      </c>
      <c r="C15" s="165">
        <v>4</v>
      </c>
      <c r="D15" s="169">
        <v>4</v>
      </c>
      <c r="E15" s="165">
        <v>0</v>
      </c>
      <c r="F15" s="165">
        <v>0</v>
      </c>
      <c r="G15" s="165">
        <v>0</v>
      </c>
      <c r="H15" s="171"/>
      <c r="I15" s="167">
        <f t="shared" si="0"/>
        <v>100</v>
      </c>
      <c r="J15" s="168">
        <f t="shared" si="1"/>
        <v>0</v>
      </c>
      <c r="K15" s="168">
        <f t="shared" si="2"/>
        <v>0</v>
      </c>
      <c r="L15" s="168">
        <f>G15/C15*100</f>
        <v>0</v>
      </c>
      <c r="M15" s="167">
        <f t="shared" si="3"/>
        <v>100</v>
      </c>
      <c r="N15" s="477" t="s">
        <v>256</v>
      </c>
      <c r="O15" s="153"/>
      <c r="P15" s="219"/>
    </row>
    <row r="16" spans="1:16" s="154" customFormat="1" ht="26.25" customHeight="1" x14ac:dyDescent="0.25">
      <c r="A16" s="499" t="s">
        <v>242</v>
      </c>
      <c r="B16" s="497" t="s">
        <v>52</v>
      </c>
      <c r="C16" s="165">
        <v>4</v>
      </c>
      <c r="D16" s="169">
        <v>4</v>
      </c>
      <c r="E16" s="165">
        <v>0</v>
      </c>
      <c r="F16" s="165">
        <v>0</v>
      </c>
      <c r="G16" s="165">
        <v>0</v>
      </c>
      <c r="H16" s="171"/>
      <c r="I16" s="167">
        <f t="shared" si="0"/>
        <v>100</v>
      </c>
      <c r="J16" s="168">
        <f t="shared" si="1"/>
        <v>0</v>
      </c>
      <c r="K16" s="168">
        <f t="shared" si="1"/>
        <v>0</v>
      </c>
      <c r="L16" s="168">
        <f t="shared" si="5"/>
        <v>0</v>
      </c>
      <c r="M16" s="167">
        <f t="shared" si="3"/>
        <v>100</v>
      </c>
      <c r="N16" s="477" t="s">
        <v>257</v>
      </c>
      <c r="O16" s="153"/>
      <c r="P16" s="219"/>
    </row>
    <row r="17" spans="1:16" s="154" customFormat="1" ht="26.25" customHeight="1" x14ac:dyDescent="0.25">
      <c r="A17" s="499" t="s">
        <v>242</v>
      </c>
      <c r="B17" s="170" t="s">
        <v>53</v>
      </c>
      <c r="C17" s="165">
        <v>1</v>
      </c>
      <c r="D17" s="169">
        <v>1</v>
      </c>
      <c r="E17" s="165">
        <v>0</v>
      </c>
      <c r="F17" s="165">
        <v>0</v>
      </c>
      <c r="G17" s="165">
        <v>0</v>
      </c>
      <c r="H17" s="171"/>
      <c r="I17" s="167">
        <f t="shared" si="0"/>
        <v>100</v>
      </c>
      <c r="J17" s="168">
        <f t="shared" si="1"/>
        <v>0</v>
      </c>
      <c r="K17" s="168">
        <f t="shared" ref="K17:K23" si="6">F17/C17*100</f>
        <v>0</v>
      </c>
      <c r="L17" s="168">
        <f t="shared" ref="L17:L23" si="7">G17/C17*100</f>
        <v>0</v>
      </c>
      <c r="M17" s="167">
        <f t="shared" si="3"/>
        <v>100</v>
      </c>
      <c r="N17" s="477" t="s">
        <v>258</v>
      </c>
      <c r="O17" s="153"/>
      <c r="P17" s="219"/>
    </row>
    <row r="18" spans="1:16" s="154" customFormat="1" ht="26.25" customHeight="1" x14ac:dyDescent="0.25">
      <c r="A18" s="499" t="s">
        <v>242</v>
      </c>
      <c r="B18" s="170" t="s">
        <v>54</v>
      </c>
      <c r="C18" s="165">
        <v>2</v>
      </c>
      <c r="D18" s="169">
        <v>1</v>
      </c>
      <c r="E18" s="165">
        <v>0</v>
      </c>
      <c r="F18" s="165">
        <v>1</v>
      </c>
      <c r="G18" s="165">
        <v>0</v>
      </c>
      <c r="H18" s="171"/>
      <c r="I18" s="167">
        <f t="shared" si="0"/>
        <v>50</v>
      </c>
      <c r="J18" s="168">
        <f t="shared" si="1"/>
        <v>0</v>
      </c>
      <c r="K18" s="168">
        <f t="shared" si="6"/>
        <v>50</v>
      </c>
      <c r="L18" s="168">
        <f t="shared" si="7"/>
        <v>0</v>
      </c>
      <c r="M18" s="167">
        <f t="shared" si="3"/>
        <v>100</v>
      </c>
      <c r="N18" s="477" t="s">
        <v>259</v>
      </c>
      <c r="O18" s="153"/>
      <c r="P18" s="219"/>
    </row>
    <row r="19" spans="1:16" ht="26.25" customHeight="1" x14ac:dyDescent="0.25">
      <c r="A19" s="506" t="s">
        <v>242</v>
      </c>
      <c r="B19" s="170" t="s">
        <v>55</v>
      </c>
      <c r="C19" s="165">
        <v>0</v>
      </c>
      <c r="D19" s="165">
        <v>0</v>
      </c>
      <c r="E19" s="165">
        <v>0</v>
      </c>
      <c r="F19" s="165">
        <v>0</v>
      </c>
      <c r="G19" s="165">
        <v>0</v>
      </c>
      <c r="H19" s="171"/>
      <c r="I19" s="168">
        <v>0</v>
      </c>
      <c r="J19" s="168">
        <v>0</v>
      </c>
      <c r="K19" s="168">
        <v>0</v>
      </c>
      <c r="L19" s="168">
        <v>0</v>
      </c>
      <c r="M19" s="168">
        <v>0</v>
      </c>
      <c r="N19" s="477" t="s">
        <v>260</v>
      </c>
      <c r="O19" s="46"/>
      <c r="P19" s="236"/>
    </row>
    <row r="20" spans="1:16" s="154" customFormat="1" ht="26.25" customHeight="1" x14ac:dyDescent="0.25">
      <c r="A20" s="499" t="s">
        <v>242</v>
      </c>
      <c r="B20" s="170" t="s">
        <v>56</v>
      </c>
      <c r="C20" s="165">
        <v>2</v>
      </c>
      <c r="D20" s="169">
        <v>2</v>
      </c>
      <c r="E20" s="165">
        <v>0</v>
      </c>
      <c r="F20" s="165">
        <v>0</v>
      </c>
      <c r="G20" s="165">
        <v>0</v>
      </c>
      <c r="H20" s="171"/>
      <c r="I20" s="167">
        <f t="shared" si="0"/>
        <v>100</v>
      </c>
      <c r="J20" s="168">
        <f t="shared" si="1"/>
        <v>0</v>
      </c>
      <c r="K20" s="168">
        <f t="shared" si="6"/>
        <v>0</v>
      </c>
      <c r="L20" s="168">
        <f t="shared" si="7"/>
        <v>0</v>
      </c>
      <c r="M20" s="167">
        <f t="shared" si="3"/>
        <v>100</v>
      </c>
      <c r="N20" s="477" t="s">
        <v>261</v>
      </c>
      <c r="O20" s="153"/>
      <c r="P20" s="219"/>
    </row>
    <row r="21" spans="1:16" s="154" customFormat="1" ht="26.25" customHeight="1" x14ac:dyDescent="0.25">
      <c r="A21" s="499" t="s">
        <v>242</v>
      </c>
      <c r="B21" s="174" t="s">
        <v>57</v>
      </c>
      <c r="C21" s="165">
        <v>0</v>
      </c>
      <c r="D21" s="165">
        <v>0</v>
      </c>
      <c r="E21" s="165">
        <v>0</v>
      </c>
      <c r="F21" s="165">
        <v>0</v>
      </c>
      <c r="G21" s="165">
        <v>0</v>
      </c>
      <c r="H21" s="171"/>
      <c r="I21" s="168">
        <v>0</v>
      </c>
      <c r="J21" s="168">
        <v>0</v>
      </c>
      <c r="K21" s="168">
        <v>0</v>
      </c>
      <c r="L21" s="168">
        <v>0</v>
      </c>
      <c r="M21" s="168">
        <v>0</v>
      </c>
      <c r="N21" s="478" t="s">
        <v>262</v>
      </c>
      <c r="O21" s="153"/>
      <c r="P21" s="219"/>
    </row>
    <row r="22" spans="1:16" s="154" customFormat="1" ht="26.25" customHeight="1" x14ac:dyDescent="0.25">
      <c r="A22" s="499" t="s">
        <v>242</v>
      </c>
      <c r="B22" s="175" t="s">
        <v>58</v>
      </c>
      <c r="C22" s="176">
        <v>2</v>
      </c>
      <c r="D22" s="165">
        <v>0</v>
      </c>
      <c r="E22" s="165">
        <v>0</v>
      </c>
      <c r="F22" s="165">
        <v>2</v>
      </c>
      <c r="G22" s="165">
        <v>0</v>
      </c>
      <c r="H22" s="178"/>
      <c r="I22" s="168">
        <f t="shared" si="0"/>
        <v>0</v>
      </c>
      <c r="J22" s="168">
        <f t="shared" si="1"/>
        <v>0</v>
      </c>
      <c r="K22" s="179">
        <f t="shared" si="6"/>
        <v>100</v>
      </c>
      <c r="L22" s="168">
        <f t="shared" si="7"/>
        <v>0</v>
      </c>
      <c r="M22" s="179">
        <f t="shared" si="3"/>
        <v>100</v>
      </c>
      <c r="N22" s="479" t="s">
        <v>263</v>
      </c>
      <c r="O22" s="153"/>
      <c r="P22" s="219"/>
    </row>
    <row r="23" spans="1:16" ht="26.25" customHeight="1" thickBot="1" x14ac:dyDescent="0.3">
      <c r="B23" s="96" t="s">
        <v>83</v>
      </c>
      <c r="C23" s="101">
        <f>SUM(C8:C22)</f>
        <v>67</v>
      </c>
      <c r="D23" s="97">
        <f>SUM(D8:D22)</f>
        <v>19</v>
      </c>
      <c r="E23" s="104">
        <f>SUM(E8:E22)</f>
        <v>1</v>
      </c>
      <c r="F23" s="101">
        <f>SUM(F8:F22)</f>
        <v>47</v>
      </c>
      <c r="G23" s="101">
        <f>SUM(G8:G22)</f>
        <v>0</v>
      </c>
      <c r="H23" s="101"/>
      <c r="I23" s="99">
        <f t="shared" si="0"/>
        <v>28.35820895522388</v>
      </c>
      <c r="J23" s="98">
        <f t="shared" si="1"/>
        <v>1.4925373134328357</v>
      </c>
      <c r="K23" s="99">
        <f t="shared" si="6"/>
        <v>70.149253731343293</v>
      </c>
      <c r="L23" s="98">
        <f t="shared" si="7"/>
        <v>0</v>
      </c>
      <c r="M23" s="99">
        <f t="shared" si="3"/>
        <v>100</v>
      </c>
      <c r="N23" s="480" t="s">
        <v>226</v>
      </c>
      <c r="O23" s="47"/>
      <c r="P23" s="236"/>
    </row>
    <row r="24" spans="1:16" ht="6.75" customHeight="1" thickTop="1" x14ac:dyDescent="0.25">
      <c r="B24" s="751"/>
      <c r="C24" s="751"/>
      <c r="D24" s="751"/>
      <c r="E24" s="751"/>
      <c r="F24" s="751"/>
      <c r="G24" s="751"/>
      <c r="H24" s="751"/>
      <c r="I24" s="751"/>
      <c r="J24" s="208"/>
      <c r="K24" s="237"/>
      <c r="L24" s="237"/>
      <c r="M24" s="237"/>
      <c r="N24" s="357"/>
    </row>
    <row r="25" spans="1:16" ht="39.75" customHeight="1" x14ac:dyDescent="0.25">
      <c r="B25" s="753" t="s">
        <v>173</v>
      </c>
      <c r="C25" s="753"/>
      <c r="D25" s="753"/>
      <c r="E25" s="753"/>
      <c r="F25" s="753"/>
      <c r="G25" s="753"/>
      <c r="H25" s="753"/>
      <c r="I25" s="745" t="s">
        <v>327</v>
      </c>
      <c r="J25" s="745"/>
      <c r="K25" s="745"/>
      <c r="L25" s="745"/>
      <c r="M25" s="745"/>
      <c r="N25" s="745"/>
      <c r="O25" s="420"/>
    </row>
    <row r="26" spans="1:16" ht="39.75" customHeight="1" x14ac:dyDescent="0.25">
      <c r="B26" s="764"/>
      <c r="C26" s="764"/>
      <c r="D26" s="764"/>
      <c r="E26" s="764"/>
      <c r="F26" s="764"/>
      <c r="G26" s="764"/>
      <c r="H26" s="764"/>
      <c r="I26" s="760"/>
      <c r="J26" s="760"/>
      <c r="K26" s="760"/>
      <c r="L26" s="760"/>
      <c r="M26" s="760"/>
      <c r="N26" s="760"/>
    </row>
    <row r="27" spans="1:16" ht="51.75" customHeight="1" x14ac:dyDescent="0.25">
      <c r="B27" s="765"/>
      <c r="C27" s="765"/>
      <c r="D27" s="765"/>
      <c r="E27" s="765"/>
      <c r="F27" s="765"/>
      <c r="G27" s="765"/>
      <c r="H27" s="395"/>
      <c r="I27" s="761"/>
      <c r="J27" s="761"/>
      <c r="K27" s="761"/>
      <c r="L27" s="761"/>
      <c r="M27" s="761"/>
      <c r="N27" s="761"/>
    </row>
    <row r="28" spans="1:16" ht="48" customHeight="1" x14ac:dyDescent="0.25">
      <c r="B28" s="763"/>
      <c r="C28" s="763"/>
      <c r="D28" s="763"/>
      <c r="E28" s="763"/>
      <c r="F28" s="763"/>
      <c r="G28" s="763"/>
      <c r="H28" s="396"/>
      <c r="I28" s="761"/>
      <c r="J28" s="761"/>
      <c r="K28" s="761"/>
      <c r="L28" s="761"/>
      <c r="M28" s="761"/>
      <c r="N28" s="761"/>
    </row>
    <row r="29" spans="1:16" ht="13.5" customHeight="1" x14ac:dyDescent="0.25">
      <c r="B29" s="370"/>
      <c r="C29" s="370"/>
      <c r="D29" s="370"/>
      <c r="E29" s="370"/>
      <c r="F29" s="370"/>
      <c r="G29" s="370"/>
      <c r="H29" s="396"/>
      <c r="I29" s="396"/>
      <c r="J29" s="396"/>
      <c r="K29" s="396"/>
      <c r="L29" s="396"/>
      <c r="M29" s="396"/>
      <c r="N29" s="396"/>
    </row>
    <row r="30" spans="1:16" ht="33" customHeight="1" x14ac:dyDescent="0.25">
      <c r="B30" s="762"/>
      <c r="C30" s="762"/>
      <c r="D30" s="762"/>
      <c r="E30" s="762"/>
      <c r="F30" s="762"/>
      <c r="G30" s="762"/>
      <c r="H30" s="397"/>
      <c r="I30" s="762"/>
      <c r="J30" s="762"/>
      <c r="K30" s="762"/>
      <c r="L30" s="762"/>
      <c r="M30" s="762"/>
      <c r="N30" s="762"/>
    </row>
    <row r="31" spans="1:16" ht="15.75" customHeight="1" x14ac:dyDescent="0.25">
      <c r="B31" s="752" t="s">
        <v>438</v>
      </c>
      <c r="C31" s="752"/>
      <c r="D31" s="752"/>
      <c r="E31" s="752"/>
      <c r="F31" s="752"/>
      <c r="G31" s="833"/>
      <c r="H31" s="833"/>
      <c r="I31" s="490">
        <v>29</v>
      </c>
      <c r="J31" s="759" t="s">
        <v>442</v>
      </c>
      <c r="K31" s="759"/>
      <c r="L31" s="759"/>
      <c r="M31" s="759"/>
      <c r="N31" s="759"/>
      <c r="O31" s="392"/>
    </row>
  </sheetData>
  <mergeCells count="24">
    <mergeCell ref="I5:M5"/>
    <mergeCell ref="D5:G5"/>
    <mergeCell ref="I30:N30"/>
    <mergeCell ref="B30:G30"/>
    <mergeCell ref="I28:N28"/>
    <mergeCell ref="B28:G28"/>
    <mergeCell ref="B26:H26"/>
    <mergeCell ref="B27:G27"/>
    <mergeCell ref="J31:N31"/>
    <mergeCell ref="B31:F31"/>
    <mergeCell ref="B24:I24"/>
    <mergeCell ref="B25:H25"/>
    <mergeCell ref="B1:N1"/>
    <mergeCell ref="B2:N2"/>
    <mergeCell ref="B3:M3"/>
    <mergeCell ref="D4:G4"/>
    <mergeCell ref="I4:M4"/>
    <mergeCell ref="B4:B7"/>
    <mergeCell ref="I25:N25"/>
    <mergeCell ref="I26:N26"/>
    <mergeCell ref="I27:N27"/>
    <mergeCell ref="N4:N7"/>
    <mergeCell ref="C4:C5"/>
    <mergeCell ref="C6:C7"/>
  </mergeCells>
  <printOptions horizontalCentered="1"/>
  <pageMargins left="0.25" right="0.25" top="0.75" bottom="0.5" header="0.3" footer="0.05"/>
  <pageSetup paperSize="9" scale="8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3"/>
  <sheetViews>
    <sheetView rightToLeft="1" view="pageBreakPreview" topLeftCell="A13" zoomScaleSheetLayoutView="100" workbookViewId="0">
      <selection activeCell="L18" sqref="L18"/>
    </sheetView>
  </sheetViews>
  <sheetFormatPr defaultRowHeight="15" x14ac:dyDescent="0.25"/>
  <cols>
    <col min="1" max="1" width="12" style="44" customWidth="1"/>
    <col min="2" max="2" width="10.85546875" style="44" customWidth="1"/>
    <col min="3" max="3" width="10.140625" style="44" customWidth="1"/>
    <col min="4" max="6" width="7.85546875" style="44" customWidth="1"/>
    <col min="7" max="7" width="1.42578125" style="44" customWidth="1"/>
    <col min="8" max="10" width="7.85546875" style="44" customWidth="1"/>
    <col min="11" max="11" width="7.28515625" style="44" customWidth="1"/>
    <col min="12" max="12" width="12.28515625" style="44" customWidth="1"/>
    <col min="13" max="13" width="14.7109375" style="44" customWidth="1"/>
    <col min="14" max="14" width="12.140625" style="44" customWidth="1"/>
    <col min="15" max="15" width="9.140625" style="44"/>
    <col min="16" max="17" width="11.140625" style="44" customWidth="1"/>
    <col min="18" max="18" width="9.7109375" style="44" bestFit="1" customWidth="1"/>
    <col min="19" max="19" width="9.28515625" style="44" bestFit="1" customWidth="1"/>
    <col min="20" max="20" width="10" style="44" customWidth="1"/>
    <col min="21" max="16384" width="9.140625" style="44"/>
  </cols>
  <sheetData>
    <row r="1" spans="1:20" ht="39.75" customHeight="1" x14ac:dyDescent="0.25">
      <c r="B1" s="749" t="s">
        <v>428</v>
      </c>
      <c r="C1" s="749"/>
      <c r="D1" s="749"/>
      <c r="E1" s="749"/>
      <c r="F1" s="749"/>
      <c r="G1" s="749"/>
      <c r="H1" s="749"/>
      <c r="I1" s="749"/>
      <c r="J1" s="749"/>
      <c r="K1" s="749"/>
      <c r="L1" s="749"/>
      <c r="M1" s="749"/>
      <c r="N1" s="383"/>
      <c r="O1" s="383"/>
    </row>
    <row r="2" spans="1:20" ht="39.75" customHeight="1" x14ac:dyDescent="0.25">
      <c r="B2" s="748" t="s">
        <v>429</v>
      </c>
      <c r="C2" s="748"/>
      <c r="D2" s="748"/>
      <c r="E2" s="748"/>
      <c r="F2" s="748"/>
      <c r="G2" s="748"/>
      <c r="H2" s="748"/>
      <c r="I2" s="748"/>
      <c r="J2" s="748"/>
      <c r="K2" s="748"/>
      <c r="L2" s="748"/>
      <c r="M2" s="748"/>
      <c r="N2" s="363"/>
    </row>
    <row r="3" spans="1:20" ht="32.25" customHeight="1" thickBot="1" x14ac:dyDescent="0.3">
      <c r="B3" s="754" t="s">
        <v>265</v>
      </c>
      <c r="C3" s="754"/>
      <c r="D3" s="382"/>
      <c r="E3" s="382"/>
      <c r="F3" s="382"/>
      <c r="G3" s="382"/>
      <c r="H3" s="382"/>
      <c r="I3" s="382"/>
      <c r="J3" s="382"/>
      <c r="K3" s="382"/>
      <c r="L3" s="771" t="s">
        <v>266</v>
      </c>
      <c r="M3" s="771"/>
      <c r="N3" s="381"/>
    </row>
    <row r="4" spans="1:20" ht="30" customHeight="1" thickTop="1" x14ac:dyDescent="0.25">
      <c r="B4" s="735" t="s">
        <v>33</v>
      </c>
      <c r="C4" s="735" t="s">
        <v>320</v>
      </c>
      <c r="D4" s="743" t="s">
        <v>247</v>
      </c>
      <c r="E4" s="743"/>
      <c r="F4" s="743"/>
      <c r="G4" s="109"/>
      <c r="H4" s="743" t="s">
        <v>248</v>
      </c>
      <c r="I4" s="743"/>
      <c r="J4" s="743"/>
      <c r="K4" s="743"/>
      <c r="L4" s="769" t="s">
        <v>90</v>
      </c>
      <c r="M4" s="744" t="s">
        <v>244</v>
      </c>
      <c r="N4" s="365"/>
      <c r="O4" s="55" t="s">
        <v>78</v>
      </c>
      <c r="P4" s="55" t="s">
        <v>133</v>
      </c>
      <c r="Q4" s="53"/>
    </row>
    <row r="5" spans="1:20" ht="30" customHeight="1" x14ac:dyDescent="0.25">
      <c r="B5" s="736"/>
      <c r="C5" s="736"/>
      <c r="D5" s="757" t="s">
        <v>336</v>
      </c>
      <c r="E5" s="757"/>
      <c r="F5" s="757"/>
      <c r="G5" s="385"/>
      <c r="H5" s="757" t="s">
        <v>337</v>
      </c>
      <c r="I5" s="757"/>
      <c r="J5" s="757"/>
      <c r="K5" s="757"/>
      <c r="L5" s="770"/>
      <c r="M5" s="740"/>
      <c r="N5" s="366"/>
      <c r="O5" s="53"/>
      <c r="P5" s="53"/>
      <c r="Q5" s="53"/>
    </row>
    <row r="6" spans="1:20" ht="50.25" customHeight="1" x14ac:dyDescent="0.25">
      <c r="B6" s="736"/>
      <c r="C6" s="755" t="s">
        <v>322</v>
      </c>
      <c r="D6" s="388" t="s">
        <v>41</v>
      </c>
      <c r="E6" s="388" t="s">
        <v>42</v>
      </c>
      <c r="F6" s="388" t="s">
        <v>43</v>
      </c>
      <c r="G6" s="369"/>
      <c r="H6" s="389" t="s">
        <v>41</v>
      </c>
      <c r="I6" s="389" t="s">
        <v>42</v>
      </c>
      <c r="J6" s="389" t="s">
        <v>43</v>
      </c>
      <c r="K6" s="389" t="s">
        <v>0</v>
      </c>
      <c r="L6" s="772" t="s">
        <v>339</v>
      </c>
      <c r="M6" s="740"/>
      <c r="N6" s="483"/>
      <c r="O6" s="45" t="s">
        <v>41</v>
      </c>
      <c r="P6" s="45" t="s">
        <v>134</v>
      </c>
      <c r="Q6" s="216" t="s">
        <v>0</v>
      </c>
      <c r="R6" s="216" t="s">
        <v>140</v>
      </c>
      <c r="S6" s="217" t="s">
        <v>99</v>
      </c>
      <c r="T6" s="362"/>
    </row>
    <row r="7" spans="1:20" ht="50.25" customHeight="1" x14ac:dyDescent="0.25">
      <c r="B7" s="737"/>
      <c r="C7" s="756"/>
      <c r="D7" s="475" t="s">
        <v>279</v>
      </c>
      <c r="E7" s="475" t="s">
        <v>338</v>
      </c>
      <c r="F7" s="475" t="s">
        <v>280</v>
      </c>
      <c r="G7" s="422"/>
      <c r="H7" s="475" t="s">
        <v>279</v>
      </c>
      <c r="I7" s="475" t="s">
        <v>338</v>
      </c>
      <c r="J7" s="475" t="s">
        <v>280</v>
      </c>
      <c r="K7" s="475" t="s">
        <v>226</v>
      </c>
      <c r="L7" s="773"/>
      <c r="M7" s="741"/>
      <c r="N7" s="366"/>
      <c r="O7" s="387"/>
      <c r="P7" s="387"/>
      <c r="Q7" s="214"/>
      <c r="R7" s="214"/>
      <c r="S7" s="215"/>
      <c r="T7" s="362"/>
    </row>
    <row r="8" spans="1:20" s="154" customFormat="1" ht="21.75" customHeight="1" x14ac:dyDescent="0.25">
      <c r="A8" s="498" t="s">
        <v>242</v>
      </c>
      <c r="B8" s="164" t="s">
        <v>44</v>
      </c>
      <c r="C8" s="171">
        <v>9</v>
      </c>
      <c r="D8" s="171">
        <v>1</v>
      </c>
      <c r="E8" s="171">
        <v>3</v>
      </c>
      <c r="F8" s="171">
        <v>5</v>
      </c>
      <c r="G8" s="391"/>
      <c r="H8" s="390">
        <f>D8/C8*100</f>
        <v>11.111111111111111</v>
      </c>
      <c r="I8" s="390">
        <f>E8/C8*100</f>
        <v>33.333333333333329</v>
      </c>
      <c r="J8" s="390">
        <f>F8/C8*100</f>
        <v>55.555555555555557</v>
      </c>
      <c r="K8" s="180">
        <f t="shared" ref="K8:K23" si="0">SUM(H8:J8)</f>
        <v>100</v>
      </c>
      <c r="L8" s="393">
        <f>S8</f>
        <v>219</v>
      </c>
      <c r="M8" s="476" t="s">
        <v>249</v>
      </c>
      <c r="N8" s="169"/>
      <c r="O8" s="153">
        <f t="shared" ref="O8:P23" si="1">D8</f>
        <v>1</v>
      </c>
      <c r="P8" s="153">
        <f t="shared" si="1"/>
        <v>3</v>
      </c>
      <c r="Q8" s="218">
        <f t="shared" ref="Q8:Q23" si="2">SUM(O8:P8)</f>
        <v>4</v>
      </c>
      <c r="R8" s="219">
        <v>876</v>
      </c>
      <c r="S8" s="218">
        <f>R8/Q8</f>
        <v>219</v>
      </c>
      <c r="T8" s="219" t="s">
        <v>44</v>
      </c>
    </row>
    <row r="9" spans="1:20" s="154" customFormat="1" ht="21.75" customHeight="1" x14ac:dyDescent="0.25">
      <c r="A9" s="498" t="s">
        <v>242</v>
      </c>
      <c r="B9" s="170" t="s">
        <v>45</v>
      </c>
      <c r="C9" s="165">
        <v>5</v>
      </c>
      <c r="D9" s="165">
        <v>2</v>
      </c>
      <c r="E9" s="165">
        <v>2</v>
      </c>
      <c r="F9" s="165">
        <v>1</v>
      </c>
      <c r="G9" s="165"/>
      <c r="H9" s="168">
        <f>D9/5*100</f>
        <v>40</v>
      </c>
      <c r="I9" s="168">
        <f>E9/5*100</f>
        <v>40</v>
      </c>
      <c r="J9" s="168">
        <f>F9/5*100</f>
        <v>20</v>
      </c>
      <c r="K9" s="167">
        <f t="shared" si="0"/>
        <v>100</v>
      </c>
      <c r="L9" s="169">
        <f>S9</f>
        <v>242.5</v>
      </c>
      <c r="M9" s="477" t="s">
        <v>250</v>
      </c>
      <c r="N9" s="169"/>
      <c r="O9" s="153">
        <f t="shared" si="1"/>
        <v>2</v>
      </c>
      <c r="P9" s="153">
        <f t="shared" si="1"/>
        <v>2</v>
      </c>
      <c r="Q9" s="218">
        <f t="shared" si="2"/>
        <v>4</v>
      </c>
      <c r="R9" s="219">
        <v>970</v>
      </c>
      <c r="S9" s="218">
        <f>R9/Q9</f>
        <v>242.5</v>
      </c>
      <c r="T9" s="219" t="s">
        <v>45</v>
      </c>
    </row>
    <row r="10" spans="1:20" s="154" customFormat="1" ht="21.75" customHeight="1" x14ac:dyDescent="0.25">
      <c r="A10" s="498" t="s">
        <v>242</v>
      </c>
      <c r="B10" s="170" t="s">
        <v>46</v>
      </c>
      <c r="C10" s="165">
        <v>11</v>
      </c>
      <c r="D10" s="165">
        <v>2</v>
      </c>
      <c r="E10" s="165">
        <v>3</v>
      </c>
      <c r="F10" s="165">
        <v>6</v>
      </c>
      <c r="G10" s="165"/>
      <c r="H10" s="168">
        <f t="shared" ref="H10:H23" si="3">D10/C10*100</f>
        <v>18.181818181818183</v>
      </c>
      <c r="I10" s="168">
        <f>E10/C10*100</f>
        <v>27.27272727272727</v>
      </c>
      <c r="J10" s="168">
        <f t="shared" ref="J10:J23" si="4">F10/C10*100</f>
        <v>54.54545454545454</v>
      </c>
      <c r="K10" s="168">
        <f t="shared" si="0"/>
        <v>100</v>
      </c>
      <c r="L10" s="169">
        <f>S10</f>
        <v>221.8</v>
      </c>
      <c r="M10" s="477" t="s">
        <v>251</v>
      </c>
      <c r="N10" s="169"/>
      <c r="O10" s="153">
        <f t="shared" si="1"/>
        <v>2</v>
      </c>
      <c r="P10" s="153">
        <f t="shared" si="1"/>
        <v>3</v>
      </c>
      <c r="Q10" s="218">
        <f t="shared" si="2"/>
        <v>5</v>
      </c>
      <c r="R10" s="218">
        <v>1109</v>
      </c>
      <c r="S10" s="218">
        <f>R10/Q10</f>
        <v>221.8</v>
      </c>
      <c r="T10" s="219" t="s">
        <v>46</v>
      </c>
    </row>
    <row r="11" spans="1:20" s="158" customFormat="1" ht="21.75" customHeight="1" x14ac:dyDescent="0.25">
      <c r="A11" s="158" t="s">
        <v>242</v>
      </c>
      <c r="B11" s="170" t="s">
        <v>47</v>
      </c>
      <c r="C11" s="172">
        <v>10</v>
      </c>
      <c r="D11" s="172">
        <v>0</v>
      </c>
      <c r="E11" s="172">
        <v>4</v>
      </c>
      <c r="F11" s="172">
        <v>6</v>
      </c>
      <c r="G11" s="172"/>
      <c r="H11" s="168">
        <f t="shared" si="3"/>
        <v>0</v>
      </c>
      <c r="I11" s="168">
        <f>E11/C11*100</f>
        <v>40</v>
      </c>
      <c r="J11" s="168">
        <f t="shared" si="4"/>
        <v>60</v>
      </c>
      <c r="K11" s="168">
        <f t="shared" si="0"/>
        <v>100</v>
      </c>
      <c r="L11" s="160">
        <f>S11</f>
        <v>240</v>
      </c>
      <c r="M11" s="477" t="s">
        <v>252</v>
      </c>
      <c r="N11" s="160"/>
      <c r="O11" s="157">
        <f t="shared" si="1"/>
        <v>0</v>
      </c>
      <c r="P11" s="157">
        <f t="shared" si="1"/>
        <v>4</v>
      </c>
      <c r="Q11" s="220">
        <f t="shared" si="2"/>
        <v>4</v>
      </c>
      <c r="R11" s="220">
        <v>960</v>
      </c>
      <c r="S11" s="220">
        <f t="shared" ref="S11:S22" si="5">R11/Q11</f>
        <v>240</v>
      </c>
      <c r="T11" s="221" t="s">
        <v>47</v>
      </c>
    </row>
    <row r="12" spans="1:20" s="154" customFormat="1" ht="21.75" customHeight="1" x14ac:dyDescent="0.25">
      <c r="A12" s="498" t="s">
        <v>242</v>
      </c>
      <c r="B12" s="170" t="s">
        <v>48</v>
      </c>
      <c r="C12" s="165">
        <v>5</v>
      </c>
      <c r="D12" s="165">
        <v>2</v>
      </c>
      <c r="E12" s="165">
        <v>1</v>
      </c>
      <c r="F12" s="165">
        <v>2</v>
      </c>
      <c r="G12" s="165">
        <v>1</v>
      </c>
      <c r="H12" s="168">
        <f t="shared" si="3"/>
        <v>40</v>
      </c>
      <c r="I12" s="168">
        <f>E12/C12*100</f>
        <v>20</v>
      </c>
      <c r="J12" s="168">
        <f t="shared" si="4"/>
        <v>40</v>
      </c>
      <c r="K12" s="168">
        <f t="shared" si="0"/>
        <v>100</v>
      </c>
      <c r="L12" s="160">
        <f t="shared" ref="L12:L22" si="6">S12</f>
        <v>266.66666666666669</v>
      </c>
      <c r="M12" s="477" t="s">
        <v>253</v>
      </c>
      <c r="N12" s="160"/>
      <c r="O12" s="153">
        <f t="shared" si="1"/>
        <v>2</v>
      </c>
      <c r="P12" s="153">
        <f t="shared" si="1"/>
        <v>1</v>
      </c>
      <c r="Q12" s="218">
        <f t="shared" si="2"/>
        <v>3</v>
      </c>
      <c r="R12" s="219">
        <v>800</v>
      </c>
      <c r="S12" s="218">
        <f t="shared" si="5"/>
        <v>266.66666666666669</v>
      </c>
      <c r="T12" s="219" t="s">
        <v>48</v>
      </c>
    </row>
    <row r="13" spans="1:20" s="154" customFormat="1" ht="21.75" customHeight="1" x14ac:dyDescent="0.25">
      <c r="A13" s="498" t="s">
        <v>242</v>
      </c>
      <c r="B13" s="170" t="s">
        <v>49</v>
      </c>
      <c r="C13" s="165">
        <v>10</v>
      </c>
      <c r="D13" s="165">
        <v>0</v>
      </c>
      <c r="E13" s="165">
        <v>6</v>
      </c>
      <c r="F13" s="165">
        <v>4</v>
      </c>
      <c r="G13" s="165">
        <v>0</v>
      </c>
      <c r="H13" s="168">
        <f t="shared" si="3"/>
        <v>0</v>
      </c>
      <c r="I13" s="168">
        <f>E13/C13*100</f>
        <v>60</v>
      </c>
      <c r="J13" s="168">
        <f t="shared" si="4"/>
        <v>40</v>
      </c>
      <c r="K13" s="168">
        <f t="shared" si="0"/>
        <v>100</v>
      </c>
      <c r="L13" s="160">
        <f t="shared" si="6"/>
        <v>205.66666666666666</v>
      </c>
      <c r="M13" s="477" t="s">
        <v>254</v>
      </c>
      <c r="N13" s="160"/>
      <c r="O13" s="153">
        <f t="shared" si="1"/>
        <v>0</v>
      </c>
      <c r="P13" s="153">
        <f t="shared" si="1"/>
        <v>6</v>
      </c>
      <c r="Q13" s="218">
        <f t="shared" si="2"/>
        <v>6</v>
      </c>
      <c r="R13" s="219">
        <v>1234</v>
      </c>
      <c r="S13" s="218">
        <f t="shared" si="5"/>
        <v>205.66666666666666</v>
      </c>
      <c r="T13" s="219" t="s">
        <v>49</v>
      </c>
    </row>
    <row r="14" spans="1:20" s="154" customFormat="1" ht="21.75" customHeight="1" x14ac:dyDescent="0.25">
      <c r="A14" s="498" t="s">
        <v>242</v>
      </c>
      <c r="B14" s="170" t="s">
        <v>50</v>
      </c>
      <c r="C14" s="165">
        <v>3</v>
      </c>
      <c r="D14" s="165">
        <v>1</v>
      </c>
      <c r="E14" s="165">
        <v>0</v>
      </c>
      <c r="F14" s="165">
        <v>2</v>
      </c>
      <c r="G14" s="165">
        <v>0</v>
      </c>
      <c r="H14" s="168">
        <f t="shared" si="3"/>
        <v>33.333333333333329</v>
      </c>
      <c r="I14" s="168">
        <f t="shared" ref="I14" si="7">E14/3*100</f>
        <v>0</v>
      </c>
      <c r="J14" s="168">
        <f t="shared" si="4"/>
        <v>66.666666666666657</v>
      </c>
      <c r="K14" s="168">
        <f t="shared" si="0"/>
        <v>99.999999999999986</v>
      </c>
      <c r="L14" s="160">
        <f>S14</f>
        <v>360</v>
      </c>
      <c r="M14" s="477" t="s">
        <v>255</v>
      </c>
      <c r="N14" s="160"/>
      <c r="O14" s="153">
        <f t="shared" si="1"/>
        <v>1</v>
      </c>
      <c r="P14" s="153">
        <f t="shared" si="1"/>
        <v>0</v>
      </c>
      <c r="Q14" s="218">
        <f t="shared" si="2"/>
        <v>1</v>
      </c>
      <c r="R14" s="219">
        <v>360</v>
      </c>
      <c r="S14" s="218">
        <f t="shared" si="5"/>
        <v>360</v>
      </c>
      <c r="T14" s="219" t="s">
        <v>50</v>
      </c>
    </row>
    <row r="15" spans="1:20" s="154" customFormat="1" ht="21.75" customHeight="1" x14ac:dyDescent="0.25">
      <c r="A15" s="498" t="s">
        <v>242</v>
      </c>
      <c r="B15" s="170" t="s">
        <v>51</v>
      </c>
      <c r="C15" s="165">
        <v>5</v>
      </c>
      <c r="D15" s="165">
        <v>2</v>
      </c>
      <c r="E15" s="165">
        <v>2</v>
      </c>
      <c r="F15" s="165">
        <v>1</v>
      </c>
      <c r="G15" s="165">
        <v>0</v>
      </c>
      <c r="H15" s="168">
        <f t="shared" si="3"/>
        <v>40</v>
      </c>
      <c r="I15" s="168">
        <f t="shared" ref="I15:I23" si="8">E15/C15*100</f>
        <v>40</v>
      </c>
      <c r="J15" s="168">
        <f t="shared" si="4"/>
        <v>20</v>
      </c>
      <c r="K15" s="168">
        <f t="shared" si="0"/>
        <v>100</v>
      </c>
      <c r="L15" s="160">
        <f t="shared" si="6"/>
        <v>231.25</v>
      </c>
      <c r="M15" s="477" t="s">
        <v>256</v>
      </c>
      <c r="N15" s="160"/>
      <c r="O15" s="153">
        <f t="shared" si="1"/>
        <v>2</v>
      </c>
      <c r="P15" s="153">
        <f t="shared" si="1"/>
        <v>2</v>
      </c>
      <c r="Q15" s="218">
        <f t="shared" si="2"/>
        <v>4</v>
      </c>
      <c r="R15" s="219">
        <v>925</v>
      </c>
      <c r="S15" s="218">
        <f t="shared" si="5"/>
        <v>231.25</v>
      </c>
      <c r="T15" s="219" t="s">
        <v>51</v>
      </c>
    </row>
    <row r="16" spans="1:20" s="154" customFormat="1" ht="21.75" customHeight="1" x14ac:dyDescent="0.25">
      <c r="A16" s="498" t="s">
        <v>242</v>
      </c>
      <c r="B16" s="170" t="s">
        <v>52</v>
      </c>
      <c r="C16" s="165">
        <v>8</v>
      </c>
      <c r="D16" s="165">
        <v>1</v>
      </c>
      <c r="E16" s="165">
        <v>0</v>
      </c>
      <c r="F16" s="165">
        <v>7</v>
      </c>
      <c r="G16" s="165">
        <v>2</v>
      </c>
      <c r="H16" s="165">
        <f t="shared" si="3"/>
        <v>12.5</v>
      </c>
      <c r="I16" s="168">
        <f t="shared" si="8"/>
        <v>0</v>
      </c>
      <c r="J16" s="165">
        <f t="shared" si="4"/>
        <v>87.5</v>
      </c>
      <c r="K16" s="168">
        <f t="shared" si="0"/>
        <v>100</v>
      </c>
      <c r="L16" s="160">
        <f t="shared" si="6"/>
        <v>312</v>
      </c>
      <c r="M16" s="477" t="s">
        <v>257</v>
      </c>
      <c r="N16" s="160"/>
      <c r="O16" s="153">
        <f t="shared" si="1"/>
        <v>1</v>
      </c>
      <c r="P16" s="153">
        <f t="shared" si="1"/>
        <v>0</v>
      </c>
      <c r="Q16" s="218">
        <f t="shared" si="2"/>
        <v>1</v>
      </c>
      <c r="R16" s="219">
        <v>312</v>
      </c>
      <c r="S16" s="218">
        <f t="shared" si="5"/>
        <v>312</v>
      </c>
      <c r="T16" s="219" t="s">
        <v>52</v>
      </c>
    </row>
    <row r="17" spans="1:20" s="154" customFormat="1" ht="21.75" customHeight="1" x14ac:dyDescent="0.25">
      <c r="A17" s="498" t="s">
        <v>242</v>
      </c>
      <c r="B17" s="170" t="s">
        <v>53</v>
      </c>
      <c r="C17" s="165">
        <v>5</v>
      </c>
      <c r="D17" s="165">
        <v>3</v>
      </c>
      <c r="E17" s="165">
        <v>0</v>
      </c>
      <c r="F17" s="165">
        <v>2</v>
      </c>
      <c r="G17" s="165">
        <v>0</v>
      </c>
      <c r="H17" s="168">
        <f t="shared" si="3"/>
        <v>60</v>
      </c>
      <c r="I17" s="168">
        <f t="shared" si="8"/>
        <v>0</v>
      </c>
      <c r="J17" s="168">
        <f t="shared" si="4"/>
        <v>40</v>
      </c>
      <c r="K17" s="168">
        <f t="shared" si="0"/>
        <v>100</v>
      </c>
      <c r="L17" s="160">
        <f t="shared" si="6"/>
        <v>281.33333333333331</v>
      </c>
      <c r="M17" s="477" t="s">
        <v>258</v>
      </c>
      <c r="N17" s="160"/>
      <c r="O17" s="153">
        <f t="shared" si="1"/>
        <v>3</v>
      </c>
      <c r="P17" s="153">
        <f t="shared" si="1"/>
        <v>0</v>
      </c>
      <c r="Q17" s="218">
        <f t="shared" si="2"/>
        <v>3</v>
      </c>
      <c r="R17" s="219">
        <v>844</v>
      </c>
      <c r="S17" s="218">
        <f t="shared" si="5"/>
        <v>281.33333333333331</v>
      </c>
      <c r="T17" s="219" t="s">
        <v>53</v>
      </c>
    </row>
    <row r="18" spans="1:20" s="154" customFormat="1" ht="21.75" customHeight="1" x14ac:dyDescent="0.25">
      <c r="A18" s="498" t="s">
        <v>242</v>
      </c>
      <c r="B18" s="170" t="s">
        <v>54</v>
      </c>
      <c r="C18" s="165">
        <v>8</v>
      </c>
      <c r="D18" s="165">
        <v>3</v>
      </c>
      <c r="E18" s="165">
        <v>0</v>
      </c>
      <c r="F18" s="165">
        <v>5</v>
      </c>
      <c r="G18" s="165">
        <v>0</v>
      </c>
      <c r="H18" s="168">
        <f t="shared" si="3"/>
        <v>37.5</v>
      </c>
      <c r="I18" s="168">
        <f t="shared" si="8"/>
        <v>0</v>
      </c>
      <c r="J18" s="168">
        <f t="shared" si="4"/>
        <v>62.5</v>
      </c>
      <c r="K18" s="168">
        <f t="shared" si="0"/>
        <v>100</v>
      </c>
      <c r="L18" s="160">
        <f t="shared" si="6"/>
        <v>361.66666666666669</v>
      </c>
      <c r="M18" s="477" t="s">
        <v>259</v>
      </c>
      <c r="N18" s="160"/>
      <c r="O18" s="153">
        <f t="shared" si="1"/>
        <v>3</v>
      </c>
      <c r="P18" s="153">
        <f t="shared" si="1"/>
        <v>0</v>
      </c>
      <c r="Q18" s="218">
        <f t="shared" si="2"/>
        <v>3</v>
      </c>
      <c r="R18" s="219">
        <v>1085</v>
      </c>
      <c r="S18" s="218">
        <f t="shared" si="5"/>
        <v>361.66666666666669</v>
      </c>
      <c r="T18" s="219" t="s">
        <v>54</v>
      </c>
    </row>
    <row r="19" spans="1:20" ht="21.75" customHeight="1" x14ac:dyDescent="0.25">
      <c r="A19" s="501" t="s">
        <v>242</v>
      </c>
      <c r="B19" s="170" t="s">
        <v>55</v>
      </c>
      <c r="C19" s="165">
        <v>4</v>
      </c>
      <c r="D19" s="165">
        <v>2</v>
      </c>
      <c r="E19" s="165">
        <v>1</v>
      </c>
      <c r="F19" s="165">
        <v>1</v>
      </c>
      <c r="G19" s="165">
        <v>0</v>
      </c>
      <c r="H19" s="168">
        <f t="shared" si="3"/>
        <v>50</v>
      </c>
      <c r="I19" s="168">
        <f t="shared" si="8"/>
        <v>25</v>
      </c>
      <c r="J19" s="168">
        <f t="shared" si="4"/>
        <v>25</v>
      </c>
      <c r="K19" s="168">
        <f t="shared" si="0"/>
        <v>100</v>
      </c>
      <c r="L19" s="160">
        <f t="shared" si="6"/>
        <v>273.33333333333331</v>
      </c>
      <c r="M19" s="477" t="s">
        <v>260</v>
      </c>
      <c r="N19" s="160"/>
      <c r="O19" s="46">
        <f t="shared" si="1"/>
        <v>2</v>
      </c>
      <c r="P19" s="46">
        <f t="shared" si="1"/>
        <v>1</v>
      </c>
      <c r="Q19" s="222">
        <f t="shared" si="2"/>
        <v>3</v>
      </c>
      <c r="R19" s="362">
        <v>820</v>
      </c>
      <c r="S19" s="218">
        <f t="shared" si="5"/>
        <v>273.33333333333331</v>
      </c>
      <c r="T19" s="362" t="s">
        <v>55</v>
      </c>
    </row>
    <row r="20" spans="1:20" s="154" customFormat="1" ht="21.75" customHeight="1" x14ac:dyDescent="0.25">
      <c r="A20" s="498" t="s">
        <v>242</v>
      </c>
      <c r="B20" s="170" t="s">
        <v>56</v>
      </c>
      <c r="C20" s="165">
        <v>11</v>
      </c>
      <c r="D20" s="165">
        <v>5</v>
      </c>
      <c r="E20" s="165">
        <v>0</v>
      </c>
      <c r="F20" s="165">
        <v>6</v>
      </c>
      <c r="G20" s="165">
        <v>0</v>
      </c>
      <c r="H20" s="168">
        <f t="shared" si="3"/>
        <v>45.454545454545453</v>
      </c>
      <c r="I20" s="168">
        <f t="shared" si="8"/>
        <v>0</v>
      </c>
      <c r="J20" s="168">
        <f t="shared" si="4"/>
        <v>54.54545454545454</v>
      </c>
      <c r="K20" s="168">
        <f t="shared" si="0"/>
        <v>100</v>
      </c>
      <c r="L20" s="160">
        <f t="shared" si="6"/>
        <v>275</v>
      </c>
      <c r="M20" s="477" t="s">
        <v>261</v>
      </c>
      <c r="N20" s="160"/>
      <c r="O20" s="153">
        <f t="shared" si="1"/>
        <v>5</v>
      </c>
      <c r="P20" s="153">
        <f t="shared" si="1"/>
        <v>0</v>
      </c>
      <c r="Q20" s="218">
        <f t="shared" si="2"/>
        <v>5</v>
      </c>
      <c r="R20" s="224">
        <v>1375</v>
      </c>
      <c r="S20" s="218">
        <f t="shared" si="5"/>
        <v>275</v>
      </c>
      <c r="T20" s="219" t="s">
        <v>56</v>
      </c>
    </row>
    <row r="21" spans="1:20" s="154" customFormat="1" ht="21.75" customHeight="1" x14ac:dyDescent="0.25">
      <c r="A21" s="498" t="s">
        <v>242</v>
      </c>
      <c r="B21" s="174" t="s">
        <v>57</v>
      </c>
      <c r="C21" s="165">
        <v>8</v>
      </c>
      <c r="D21" s="165">
        <v>6</v>
      </c>
      <c r="E21" s="165">
        <v>0</v>
      </c>
      <c r="F21" s="165">
        <v>2</v>
      </c>
      <c r="G21" s="165">
        <v>0</v>
      </c>
      <c r="H21" s="168">
        <f t="shared" si="3"/>
        <v>75</v>
      </c>
      <c r="I21" s="168">
        <f t="shared" si="8"/>
        <v>0</v>
      </c>
      <c r="J21" s="168">
        <f t="shared" si="4"/>
        <v>25</v>
      </c>
      <c r="K21" s="168">
        <f t="shared" si="0"/>
        <v>100</v>
      </c>
      <c r="L21" s="160">
        <f t="shared" si="6"/>
        <v>324.5</v>
      </c>
      <c r="M21" s="478" t="s">
        <v>262</v>
      </c>
      <c r="N21" s="160"/>
      <c r="O21" s="153">
        <f t="shared" si="1"/>
        <v>6</v>
      </c>
      <c r="P21" s="153">
        <f t="shared" si="1"/>
        <v>0</v>
      </c>
      <c r="Q21" s="218">
        <f t="shared" si="2"/>
        <v>6</v>
      </c>
      <c r="R21" s="224">
        <v>1947</v>
      </c>
      <c r="S21" s="218">
        <f t="shared" si="5"/>
        <v>324.5</v>
      </c>
      <c r="T21" s="219" t="s">
        <v>57</v>
      </c>
    </row>
    <row r="22" spans="1:20" s="154" customFormat="1" ht="21.75" customHeight="1" x14ac:dyDescent="0.25">
      <c r="A22" s="498" t="s">
        <v>242</v>
      </c>
      <c r="B22" s="175" t="s">
        <v>58</v>
      </c>
      <c r="C22" s="176">
        <v>6</v>
      </c>
      <c r="D22" s="176">
        <v>1</v>
      </c>
      <c r="E22" s="165">
        <v>1</v>
      </c>
      <c r="F22" s="165">
        <v>4</v>
      </c>
      <c r="G22" s="176">
        <v>3</v>
      </c>
      <c r="H22" s="168">
        <f t="shared" si="3"/>
        <v>16.666666666666664</v>
      </c>
      <c r="I22" s="168">
        <f t="shared" si="8"/>
        <v>16.666666666666664</v>
      </c>
      <c r="J22" s="168">
        <f t="shared" si="4"/>
        <v>66.666666666666657</v>
      </c>
      <c r="K22" s="168">
        <f t="shared" si="0"/>
        <v>99.999999999999986</v>
      </c>
      <c r="L22" s="160">
        <f t="shared" si="6"/>
        <v>244</v>
      </c>
      <c r="M22" s="479" t="s">
        <v>263</v>
      </c>
      <c r="N22" s="160"/>
      <c r="O22" s="153">
        <f t="shared" si="1"/>
        <v>1</v>
      </c>
      <c r="P22" s="153">
        <f t="shared" si="1"/>
        <v>1</v>
      </c>
      <c r="Q22" s="225">
        <f t="shared" si="2"/>
        <v>2</v>
      </c>
      <c r="R22" s="219">
        <v>488</v>
      </c>
      <c r="S22" s="218">
        <f t="shared" si="5"/>
        <v>244</v>
      </c>
      <c r="T22" s="219" t="s">
        <v>58</v>
      </c>
    </row>
    <row r="23" spans="1:20" ht="21.75" customHeight="1" thickBot="1" x14ac:dyDescent="0.3">
      <c r="B23" s="96" t="s">
        <v>83</v>
      </c>
      <c r="C23" s="101">
        <f>SUM(C8:C22)</f>
        <v>108</v>
      </c>
      <c r="D23" s="101">
        <f>SUM(D8:D22)</f>
        <v>31</v>
      </c>
      <c r="E23" s="101">
        <f>SUM(E8:E22)</f>
        <v>23</v>
      </c>
      <c r="F23" s="101">
        <f>SUM(F8:F22)</f>
        <v>54</v>
      </c>
      <c r="G23" s="101">
        <f>SUM(G9:G22)</f>
        <v>6</v>
      </c>
      <c r="H23" s="98">
        <f t="shared" si="3"/>
        <v>28.703703703703702</v>
      </c>
      <c r="I23" s="98">
        <f t="shared" si="8"/>
        <v>21.296296296296298</v>
      </c>
      <c r="J23" s="98">
        <f t="shared" si="4"/>
        <v>50</v>
      </c>
      <c r="K23" s="99">
        <f t="shared" si="0"/>
        <v>100</v>
      </c>
      <c r="L23" s="104">
        <f>S23</f>
        <v>261.2037037037037</v>
      </c>
      <c r="M23" s="480" t="s">
        <v>226</v>
      </c>
      <c r="N23" s="104"/>
      <c r="O23" s="47">
        <f t="shared" si="1"/>
        <v>31</v>
      </c>
      <c r="P23" s="47">
        <f t="shared" si="1"/>
        <v>23</v>
      </c>
      <c r="Q23" s="226">
        <f t="shared" si="2"/>
        <v>54</v>
      </c>
      <c r="R23" s="226">
        <f>SUM(R8:R22)</f>
        <v>14105</v>
      </c>
      <c r="S23" s="218">
        <f>R23/Q23</f>
        <v>261.2037037037037</v>
      </c>
      <c r="T23" s="362" t="s">
        <v>83</v>
      </c>
    </row>
    <row r="24" spans="1:20" ht="6.75" customHeight="1" thickTop="1" x14ac:dyDescent="0.25">
      <c r="B24" s="751"/>
      <c r="C24" s="751"/>
      <c r="D24" s="766"/>
      <c r="E24" s="766"/>
      <c r="F24" s="766"/>
      <c r="G24" s="766"/>
      <c r="H24" s="766"/>
      <c r="I24" s="766"/>
      <c r="J24" s="61"/>
      <c r="K24" s="61"/>
      <c r="L24" s="48"/>
      <c r="M24" s="48"/>
      <c r="N24" s="48"/>
    </row>
    <row r="25" spans="1:20" ht="14.25" customHeight="1" x14ac:dyDescent="0.25">
      <c r="B25" s="753" t="s">
        <v>471</v>
      </c>
      <c r="C25" s="753"/>
      <c r="D25" s="753"/>
      <c r="E25" s="753"/>
      <c r="F25" s="753"/>
      <c r="G25" s="753"/>
      <c r="H25" s="753"/>
      <c r="I25" s="559"/>
      <c r="J25" s="61"/>
      <c r="K25" s="61"/>
      <c r="L25" s="48"/>
      <c r="M25" s="569" t="s">
        <v>474</v>
      </c>
      <c r="N25" s="569"/>
      <c r="O25" s="569"/>
      <c r="P25" s="569"/>
      <c r="Q25" s="569"/>
    </row>
    <row r="26" spans="1:20" ht="48.75" customHeight="1" x14ac:dyDescent="0.25">
      <c r="B26" s="767" t="s">
        <v>470</v>
      </c>
      <c r="C26" s="767"/>
      <c r="D26" s="767"/>
      <c r="E26" s="767"/>
      <c r="F26" s="767"/>
      <c r="G26" s="767"/>
      <c r="H26" s="767"/>
      <c r="I26" s="745" t="s">
        <v>473</v>
      </c>
      <c r="J26" s="745"/>
      <c r="K26" s="745"/>
      <c r="L26" s="745"/>
      <c r="M26" s="745"/>
      <c r="N26" s="360"/>
    </row>
    <row r="27" spans="1:20" ht="67.5" customHeight="1" x14ac:dyDescent="0.25">
      <c r="B27" s="767" t="s">
        <v>264</v>
      </c>
      <c r="C27" s="767"/>
      <c r="D27" s="767"/>
      <c r="E27" s="767"/>
      <c r="F27" s="767"/>
      <c r="G27" s="767"/>
      <c r="H27" s="767"/>
      <c r="I27" s="768" t="s">
        <v>472</v>
      </c>
      <c r="J27" s="768"/>
      <c r="K27" s="768"/>
      <c r="L27" s="768"/>
      <c r="M27" s="768"/>
      <c r="N27" s="361"/>
    </row>
    <row r="28" spans="1:20" ht="24.75" customHeight="1" x14ac:dyDescent="0.25">
      <c r="B28" s="753" t="s">
        <v>72</v>
      </c>
      <c r="C28" s="753"/>
      <c r="D28" s="753"/>
      <c r="E28" s="753"/>
      <c r="F28" s="753"/>
      <c r="G28" s="753"/>
      <c r="H28" s="753"/>
      <c r="I28" s="745" t="s">
        <v>325</v>
      </c>
      <c r="J28" s="745"/>
      <c r="K28" s="745"/>
      <c r="L28" s="745"/>
      <c r="M28" s="745"/>
      <c r="N28" s="360"/>
    </row>
    <row r="29" spans="1:20" ht="16.5" customHeight="1" x14ac:dyDescent="0.25">
      <c r="B29" s="360"/>
      <c r="C29" s="360"/>
      <c r="D29" s="360"/>
      <c r="E29" s="360"/>
      <c r="F29" s="360"/>
      <c r="G29" s="360"/>
      <c r="H29" s="360"/>
      <c r="I29" s="360"/>
      <c r="J29" s="360"/>
      <c r="K29" s="360"/>
      <c r="L29" s="360"/>
      <c r="M29" s="360"/>
      <c r="N29" s="360"/>
    </row>
    <row r="30" spans="1:20" ht="6.75" customHeight="1" x14ac:dyDescent="0.25">
      <c r="B30" s="360"/>
      <c r="C30" s="360"/>
      <c r="D30" s="360"/>
      <c r="E30" s="360"/>
      <c r="F30" s="360"/>
      <c r="G30" s="360"/>
      <c r="H30" s="360"/>
      <c r="I30" s="360"/>
      <c r="J30" s="360"/>
      <c r="K30" s="360"/>
      <c r="L30" s="360"/>
      <c r="M30" s="360"/>
      <c r="N30" s="360"/>
    </row>
    <row r="31" spans="1:20" ht="19.5" customHeight="1" x14ac:dyDescent="0.25">
      <c r="B31" s="360"/>
      <c r="C31" s="360"/>
      <c r="D31" s="360"/>
      <c r="E31" s="360"/>
      <c r="F31" s="360"/>
      <c r="G31" s="360"/>
      <c r="H31" s="360"/>
      <c r="I31" s="360"/>
      <c r="J31" s="360"/>
      <c r="K31" s="360"/>
      <c r="L31" s="360"/>
      <c r="M31" s="360"/>
      <c r="N31" s="360"/>
    </row>
    <row r="32" spans="1:20" ht="24.75" customHeight="1" x14ac:dyDescent="0.25">
      <c r="B32" s="359"/>
      <c r="C32" s="359"/>
      <c r="D32" s="359"/>
      <c r="E32" s="359"/>
      <c r="F32" s="359"/>
      <c r="G32" s="359"/>
      <c r="H32" s="359"/>
      <c r="I32" s="359"/>
      <c r="J32" s="359"/>
      <c r="K32" s="359"/>
      <c r="L32" s="359"/>
      <c r="M32" s="359"/>
      <c r="N32" s="360"/>
    </row>
    <row r="33" spans="2:14" ht="15.75" customHeight="1" x14ac:dyDescent="0.25">
      <c r="B33" s="752" t="s">
        <v>438</v>
      </c>
      <c r="C33" s="752"/>
      <c r="D33" s="752"/>
      <c r="E33" s="752"/>
      <c r="F33" s="752"/>
      <c r="G33" s="392"/>
      <c r="H33" s="392">
        <v>30</v>
      </c>
      <c r="I33" s="392"/>
      <c r="J33" s="759" t="s">
        <v>442</v>
      </c>
      <c r="K33" s="759"/>
      <c r="L33" s="759"/>
      <c r="M33" s="759"/>
      <c r="N33" s="48"/>
    </row>
  </sheetData>
  <mergeCells count="25">
    <mergeCell ref="B1:M1"/>
    <mergeCell ref="B2:M2"/>
    <mergeCell ref="L4:L5"/>
    <mergeCell ref="M4:M7"/>
    <mergeCell ref="D5:F5"/>
    <mergeCell ref="H5:K5"/>
    <mergeCell ref="B3:C3"/>
    <mergeCell ref="L3:M3"/>
    <mergeCell ref="C6:C7"/>
    <mergeCell ref="L6:L7"/>
    <mergeCell ref="B4:B7"/>
    <mergeCell ref="C4:C5"/>
    <mergeCell ref="D4:F4"/>
    <mergeCell ref="H4:K4"/>
    <mergeCell ref="B24:C24"/>
    <mergeCell ref="D24:I24"/>
    <mergeCell ref="B33:F33"/>
    <mergeCell ref="B28:H28"/>
    <mergeCell ref="I28:M28"/>
    <mergeCell ref="J33:M33"/>
    <mergeCell ref="B25:H25"/>
    <mergeCell ref="B26:H26"/>
    <mergeCell ref="B27:H27"/>
    <mergeCell ref="I26:M26"/>
    <mergeCell ref="I27:M27"/>
  </mergeCells>
  <printOptions horizontalCentered="1"/>
  <pageMargins left="0.39370078740157483" right="0.39370078740157483" top="0.59055118110236227" bottom="0.19685039370078741" header="0" footer="0"/>
  <pageSetup paperSize="9" scale="93"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4"/>
  <sheetViews>
    <sheetView rightToLeft="1" view="pageBreakPreview" topLeftCell="A7" zoomScaleSheetLayoutView="100" workbookViewId="0">
      <selection activeCell="B18" sqref="B18"/>
    </sheetView>
  </sheetViews>
  <sheetFormatPr defaultRowHeight="15" x14ac:dyDescent="0.25"/>
  <cols>
    <col min="1" max="1" width="7.85546875" style="241" customWidth="1"/>
    <col min="2" max="2" width="9" style="44" customWidth="1"/>
    <col min="3" max="3" width="10.42578125" style="44" customWidth="1"/>
    <col min="4" max="4" width="7.85546875" style="44" customWidth="1"/>
    <col min="5" max="5" width="8" style="44" customWidth="1"/>
    <col min="6" max="6" width="7.7109375" style="44" customWidth="1"/>
    <col min="7" max="7" width="1.42578125" style="44" customWidth="1"/>
    <col min="8" max="8" width="7.5703125" style="44" customWidth="1"/>
    <col min="9" max="9" width="7.7109375" style="44" customWidth="1"/>
    <col min="10" max="10" width="7.5703125" style="44" customWidth="1"/>
    <col min="11" max="11" width="6.28515625" style="44" customWidth="1"/>
    <col min="12" max="12" width="12.7109375" style="44" customWidth="1"/>
    <col min="13" max="13" width="15.7109375" style="44" customWidth="1"/>
    <col min="14" max="14" width="9.85546875" style="44" customWidth="1"/>
    <col min="15" max="15" width="9.140625" style="44"/>
    <col min="16" max="17" width="11.140625" style="44" customWidth="1"/>
    <col min="18" max="18" width="9.7109375" style="44" bestFit="1" customWidth="1"/>
    <col min="19" max="19" width="11.28515625" style="44" customWidth="1"/>
    <col min="20" max="20" width="10" style="44" customWidth="1"/>
    <col min="21" max="16384" width="9.140625" style="44"/>
  </cols>
  <sheetData>
    <row r="1" spans="1:25" ht="36.75" customHeight="1" x14ac:dyDescent="0.25">
      <c r="B1" s="749" t="s">
        <v>480</v>
      </c>
      <c r="C1" s="749"/>
      <c r="D1" s="749"/>
      <c r="E1" s="749"/>
      <c r="F1" s="749"/>
      <c r="G1" s="749"/>
      <c r="H1" s="749"/>
      <c r="I1" s="749"/>
      <c r="J1" s="749"/>
      <c r="K1" s="749"/>
      <c r="L1" s="749"/>
      <c r="M1" s="749"/>
      <c r="N1" s="363"/>
    </row>
    <row r="2" spans="1:25" ht="36.75" customHeight="1" x14ac:dyDescent="0.25">
      <c r="B2" s="748" t="s">
        <v>430</v>
      </c>
      <c r="C2" s="748"/>
      <c r="D2" s="748"/>
      <c r="E2" s="748"/>
      <c r="F2" s="748"/>
      <c r="G2" s="748"/>
      <c r="H2" s="748"/>
      <c r="I2" s="748"/>
      <c r="J2" s="748"/>
      <c r="K2" s="748"/>
      <c r="L2" s="748"/>
      <c r="M2" s="748"/>
      <c r="N2" s="383"/>
      <c r="S2" s="757" t="s">
        <v>336</v>
      </c>
      <c r="T2" s="757"/>
      <c r="U2" s="757"/>
      <c r="V2" s="757" t="s">
        <v>337</v>
      </c>
      <c r="W2" s="757"/>
      <c r="X2" s="757"/>
      <c r="Y2" s="757"/>
    </row>
    <row r="3" spans="1:25" ht="25.5" customHeight="1" thickBot="1" x14ac:dyDescent="0.3">
      <c r="B3" s="734" t="s">
        <v>268</v>
      </c>
      <c r="C3" s="734"/>
      <c r="D3" s="779"/>
      <c r="E3" s="779"/>
      <c r="F3" s="779"/>
      <c r="G3" s="734"/>
      <c r="H3" s="779"/>
      <c r="I3" s="779"/>
      <c r="J3" s="779"/>
      <c r="K3" s="779"/>
      <c r="L3" s="771" t="s">
        <v>269</v>
      </c>
      <c r="M3" s="771"/>
      <c r="N3" s="347"/>
    </row>
    <row r="4" spans="1:25" ht="30" customHeight="1" thickTop="1" x14ac:dyDescent="0.25">
      <c r="B4" s="735" t="s">
        <v>33</v>
      </c>
      <c r="C4" s="738" t="s">
        <v>110</v>
      </c>
      <c r="D4" s="743" t="s">
        <v>247</v>
      </c>
      <c r="E4" s="743"/>
      <c r="F4" s="743"/>
      <c r="G4" s="109"/>
      <c r="H4" s="743" t="s">
        <v>267</v>
      </c>
      <c r="I4" s="743"/>
      <c r="J4" s="743"/>
      <c r="K4" s="743"/>
      <c r="L4" s="777" t="s">
        <v>90</v>
      </c>
      <c r="M4" s="744" t="s">
        <v>244</v>
      </c>
      <c r="N4" s="365"/>
      <c r="O4" s="55" t="s">
        <v>78</v>
      </c>
      <c r="P4" s="55" t="s">
        <v>133</v>
      </c>
      <c r="Q4" s="53"/>
    </row>
    <row r="5" spans="1:25" ht="30" customHeight="1" x14ac:dyDescent="0.25">
      <c r="B5" s="736"/>
      <c r="C5" s="739"/>
      <c r="D5" s="742" t="s">
        <v>336</v>
      </c>
      <c r="E5" s="742"/>
      <c r="F5" s="742"/>
      <c r="G5" s="385"/>
      <c r="H5" s="742" t="s">
        <v>337</v>
      </c>
      <c r="I5" s="742"/>
      <c r="J5" s="742"/>
      <c r="K5" s="742"/>
      <c r="L5" s="778"/>
      <c r="M5" s="740"/>
      <c r="N5" s="366"/>
      <c r="O5" s="53"/>
      <c r="P5" s="53"/>
      <c r="Q5" s="53"/>
    </row>
    <row r="6" spans="1:25" ht="50.25" customHeight="1" x14ac:dyDescent="0.25">
      <c r="B6" s="736"/>
      <c r="C6" s="755" t="s">
        <v>326</v>
      </c>
      <c r="D6" s="399" t="s">
        <v>41</v>
      </c>
      <c r="E6" s="399" t="s">
        <v>42</v>
      </c>
      <c r="F6" s="399" t="s">
        <v>43</v>
      </c>
      <c r="G6" s="369"/>
      <c r="H6" s="399" t="s">
        <v>41</v>
      </c>
      <c r="I6" s="399" t="s">
        <v>42</v>
      </c>
      <c r="J6" s="399" t="s">
        <v>43</v>
      </c>
      <c r="K6" s="399" t="s">
        <v>0</v>
      </c>
      <c r="L6" s="772" t="s">
        <v>339</v>
      </c>
      <c r="M6" s="740"/>
      <c r="N6" s="367"/>
      <c r="O6" s="45" t="s">
        <v>41</v>
      </c>
      <c r="P6" s="45" t="s">
        <v>134</v>
      </c>
      <c r="Q6" s="216" t="s">
        <v>0</v>
      </c>
      <c r="R6" s="216" t="s">
        <v>140</v>
      </c>
      <c r="S6" s="217" t="s">
        <v>99</v>
      </c>
      <c r="T6" s="362"/>
    </row>
    <row r="7" spans="1:25" ht="46.5" customHeight="1" x14ac:dyDescent="0.25">
      <c r="B7" s="737"/>
      <c r="C7" s="756"/>
      <c r="D7" s="475" t="s">
        <v>279</v>
      </c>
      <c r="E7" s="475" t="s">
        <v>338</v>
      </c>
      <c r="F7" s="475" t="s">
        <v>280</v>
      </c>
      <c r="G7" s="369"/>
      <c r="H7" s="475" t="s">
        <v>279</v>
      </c>
      <c r="I7" s="475" t="s">
        <v>338</v>
      </c>
      <c r="J7" s="475" t="s">
        <v>280</v>
      </c>
      <c r="K7" s="437" t="s">
        <v>226</v>
      </c>
      <c r="L7" s="773"/>
      <c r="M7" s="741"/>
      <c r="N7" s="366"/>
      <c r="O7" s="387"/>
      <c r="P7" s="387"/>
      <c r="Q7" s="214"/>
      <c r="R7" s="214"/>
      <c r="S7" s="215"/>
      <c r="T7" s="362"/>
    </row>
    <row r="8" spans="1:25" s="154" customFormat="1" ht="21.75" customHeight="1" x14ac:dyDescent="0.25">
      <c r="A8" s="499" t="s">
        <v>242</v>
      </c>
      <c r="B8" s="164" t="s">
        <v>44</v>
      </c>
      <c r="C8" s="171">
        <v>12</v>
      </c>
      <c r="D8" s="171">
        <v>1</v>
      </c>
      <c r="E8" s="171">
        <v>3</v>
      </c>
      <c r="F8" s="171">
        <v>8</v>
      </c>
      <c r="G8" s="391"/>
      <c r="H8" s="390">
        <f t="shared" ref="H8:H18" si="0">D8/C8*100</f>
        <v>8.3333333333333321</v>
      </c>
      <c r="I8" s="390">
        <f t="shared" ref="I8:I12" si="1">E8/C8*100</f>
        <v>25</v>
      </c>
      <c r="J8" s="390">
        <f t="shared" ref="J8:J18" si="2">F8/C8*100</f>
        <v>66.666666666666657</v>
      </c>
      <c r="K8" s="180">
        <f>SUM(H8:J8)</f>
        <v>99.999999999999986</v>
      </c>
      <c r="L8" s="400">
        <f xml:space="preserve"> S8</f>
        <v>114</v>
      </c>
      <c r="M8" s="476" t="s">
        <v>249</v>
      </c>
      <c r="N8" s="254"/>
      <c r="O8" s="153">
        <f t="shared" ref="O8:O23" si="3">D8</f>
        <v>1</v>
      </c>
      <c r="P8" s="153">
        <f t="shared" ref="P8:P23" si="4">E8</f>
        <v>3</v>
      </c>
      <c r="Q8" s="218">
        <f t="shared" ref="Q8:Q23" si="5">SUM(O8:P8)</f>
        <v>4</v>
      </c>
      <c r="R8" s="219">
        <v>456</v>
      </c>
      <c r="S8" s="218">
        <f>ROUND(R8/Q8,0)</f>
        <v>114</v>
      </c>
      <c r="T8" s="219" t="s">
        <v>44</v>
      </c>
    </row>
    <row r="9" spans="1:25" s="154" customFormat="1" ht="21.75" customHeight="1" x14ac:dyDescent="0.25">
      <c r="A9" s="499" t="s">
        <v>242</v>
      </c>
      <c r="B9" s="170" t="s">
        <v>45</v>
      </c>
      <c r="C9" s="165">
        <v>4</v>
      </c>
      <c r="D9" s="165">
        <v>0</v>
      </c>
      <c r="E9" s="165">
        <v>1</v>
      </c>
      <c r="F9" s="165">
        <v>3</v>
      </c>
      <c r="G9" s="165"/>
      <c r="H9" s="168">
        <f t="shared" si="0"/>
        <v>0</v>
      </c>
      <c r="I9" s="168">
        <f t="shared" si="1"/>
        <v>25</v>
      </c>
      <c r="J9" s="168">
        <f t="shared" si="2"/>
        <v>75</v>
      </c>
      <c r="K9" s="167">
        <f t="shared" ref="K9:K23" si="6">SUM(H9:J9)</f>
        <v>100</v>
      </c>
      <c r="L9" s="254">
        <f>S9</f>
        <v>100</v>
      </c>
      <c r="M9" s="477" t="s">
        <v>250</v>
      </c>
      <c r="N9" s="254"/>
      <c r="O9" s="153">
        <f t="shared" si="3"/>
        <v>0</v>
      </c>
      <c r="P9" s="153">
        <f t="shared" si="4"/>
        <v>1</v>
      </c>
      <c r="Q9" s="218">
        <f t="shared" si="5"/>
        <v>1</v>
      </c>
      <c r="R9" s="219">
        <v>100</v>
      </c>
      <c r="S9" s="218">
        <f>R9/Q9</f>
        <v>100</v>
      </c>
      <c r="T9" s="219" t="s">
        <v>45</v>
      </c>
    </row>
    <row r="10" spans="1:25" s="154" customFormat="1" ht="21.75" customHeight="1" x14ac:dyDescent="0.25">
      <c r="A10" s="499" t="s">
        <v>242</v>
      </c>
      <c r="B10" s="170" t="s">
        <v>46</v>
      </c>
      <c r="C10" s="165">
        <v>3</v>
      </c>
      <c r="D10" s="165">
        <v>0</v>
      </c>
      <c r="E10" s="165">
        <v>1</v>
      </c>
      <c r="F10" s="165">
        <v>2</v>
      </c>
      <c r="G10" s="165"/>
      <c r="H10" s="168">
        <f t="shared" si="0"/>
        <v>0</v>
      </c>
      <c r="I10" s="168">
        <f t="shared" si="1"/>
        <v>33.333333333333329</v>
      </c>
      <c r="J10" s="168">
        <f t="shared" si="2"/>
        <v>66.666666666666657</v>
      </c>
      <c r="K10" s="168">
        <f t="shared" si="6"/>
        <v>99.999999999999986</v>
      </c>
      <c r="L10" s="254">
        <f>S10</f>
        <v>40</v>
      </c>
      <c r="M10" s="477" t="s">
        <v>251</v>
      </c>
      <c r="N10" s="254"/>
      <c r="O10" s="153">
        <f t="shared" si="3"/>
        <v>0</v>
      </c>
      <c r="P10" s="153">
        <f t="shared" si="4"/>
        <v>1</v>
      </c>
      <c r="Q10" s="218">
        <f t="shared" si="5"/>
        <v>1</v>
      </c>
      <c r="R10" s="218">
        <v>40</v>
      </c>
      <c r="S10" s="218">
        <f>R10/Q10</f>
        <v>40</v>
      </c>
      <c r="T10" s="219" t="s">
        <v>46</v>
      </c>
    </row>
    <row r="11" spans="1:25" s="158" customFormat="1" ht="21.75" customHeight="1" x14ac:dyDescent="0.25">
      <c r="A11" s="242" t="s">
        <v>242</v>
      </c>
      <c r="B11" s="170" t="s">
        <v>47</v>
      </c>
      <c r="C11" s="172">
        <v>3</v>
      </c>
      <c r="D11" s="172">
        <v>0</v>
      </c>
      <c r="E11" s="172">
        <v>0</v>
      </c>
      <c r="F11" s="172">
        <v>3</v>
      </c>
      <c r="G11" s="172"/>
      <c r="H11" s="168">
        <f t="shared" si="0"/>
        <v>0</v>
      </c>
      <c r="I11" s="168">
        <f t="shared" si="1"/>
        <v>0</v>
      </c>
      <c r="J11" s="168">
        <f t="shared" si="2"/>
        <v>100</v>
      </c>
      <c r="K11" s="168">
        <f t="shared" si="6"/>
        <v>100</v>
      </c>
      <c r="L11" s="254">
        <v>0</v>
      </c>
      <c r="M11" s="477" t="s">
        <v>252</v>
      </c>
      <c r="N11" s="254"/>
      <c r="O11" s="157">
        <f t="shared" si="3"/>
        <v>0</v>
      </c>
      <c r="P11" s="157">
        <f t="shared" si="4"/>
        <v>0</v>
      </c>
      <c r="Q11" s="220">
        <f t="shared" si="5"/>
        <v>0</v>
      </c>
      <c r="R11" s="220">
        <v>0</v>
      </c>
      <c r="S11" s="220" t="e">
        <f t="shared" ref="S11:S22" si="7">R11/Q11</f>
        <v>#DIV/0!</v>
      </c>
      <c r="T11" s="221" t="s">
        <v>47</v>
      </c>
    </row>
    <row r="12" spans="1:25" s="154" customFormat="1" ht="21.75" customHeight="1" x14ac:dyDescent="0.25">
      <c r="A12" s="499" t="s">
        <v>242</v>
      </c>
      <c r="B12" s="170" t="s">
        <v>48</v>
      </c>
      <c r="C12" s="165">
        <v>22</v>
      </c>
      <c r="D12" s="165">
        <v>0</v>
      </c>
      <c r="E12" s="165">
        <v>0</v>
      </c>
      <c r="F12" s="165">
        <v>22</v>
      </c>
      <c r="G12" s="165">
        <v>1</v>
      </c>
      <c r="H12" s="168">
        <f t="shared" si="0"/>
        <v>0</v>
      </c>
      <c r="I12" s="168">
        <f t="shared" si="1"/>
        <v>0</v>
      </c>
      <c r="J12" s="168">
        <f t="shared" si="2"/>
        <v>100</v>
      </c>
      <c r="K12" s="168">
        <f t="shared" si="6"/>
        <v>100</v>
      </c>
      <c r="L12" s="254">
        <v>0</v>
      </c>
      <c r="M12" s="477" t="s">
        <v>253</v>
      </c>
      <c r="N12" s="254"/>
      <c r="O12" s="153">
        <f t="shared" si="3"/>
        <v>0</v>
      </c>
      <c r="P12" s="153">
        <f t="shared" si="4"/>
        <v>0</v>
      </c>
      <c r="Q12" s="218">
        <f t="shared" si="5"/>
        <v>0</v>
      </c>
      <c r="R12" s="219">
        <v>0</v>
      </c>
      <c r="S12" s="218" t="e">
        <f t="shared" si="7"/>
        <v>#DIV/0!</v>
      </c>
      <c r="T12" s="219" t="s">
        <v>48</v>
      </c>
    </row>
    <row r="13" spans="1:25" s="154" customFormat="1" ht="21.75" customHeight="1" x14ac:dyDescent="0.25">
      <c r="A13" s="499" t="s">
        <v>242</v>
      </c>
      <c r="B13" s="170" t="s">
        <v>49</v>
      </c>
      <c r="C13" s="165">
        <v>4</v>
      </c>
      <c r="D13" s="165">
        <v>0</v>
      </c>
      <c r="E13" s="165">
        <v>2</v>
      </c>
      <c r="F13" s="165">
        <v>2</v>
      </c>
      <c r="G13" s="165">
        <v>0</v>
      </c>
      <c r="H13" s="168">
        <f t="shared" si="0"/>
        <v>0</v>
      </c>
      <c r="I13" s="168">
        <f t="shared" ref="I13:I18" si="8">E13/C13*100</f>
        <v>50</v>
      </c>
      <c r="J13" s="168">
        <f t="shared" si="2"/>
        <v>50</v>
      </c>
      <c r="K13" s="168">
        <f t="shared" si="6"/>
        <v>100</v>
      </c>
      <c r="L13" s="254">
        <f t="shared" ref="L13:L20" si="9">S13</f>
        <v>130</v>
      </c>
      <c r="M13" s="477" t="s">
        <v>254</v>
      </c>
      <c r="N13" s="254"/>
      <c r="O13" s="153">
        <f t="shared" si="3"/>
        <v>0</v>
      </c>
      <c r="P13" s="153">
        <f t="shared" si="4"/>
        <v>2</v>
      </c>
      <c r="Q13" s="218">
        <f t="shared" si="5"/>
        <v>2</v>
      </c>
      <c r="R13" s="219">
        <v>260</v>
      </c>
      <c r="S13" s="218">
        <f t="shared" si="7"/>
        <v>130</v>
      </c>
      <c r="T13" s="219" t="s">
        <v>49</v>
      </c>
    </row>
    <row r="14" spans="1:25" s="154" customFormat="1" ht="21.75" customHeight="1" x14ac:dyDescent="0.25">
      <c r="A14" s="499" t="s">
        <v>242</v>
      </c>
      <c r="B14" s="170" t="s">
        <v>50</v>
      </c>
      <c r="C14" s="165">
        <v>4</v>
      </c>
      <c r="D14" s="165">
        <v>0</v>
      </c>
      <c r="E14" s="165">
        <v>3</v>
      </c>
      <c r="F14" s="165">
        <v>1</v>
      </c>
      <c r="G14" s="165">
        <v>0</v>
      </c>
      <c r="H14" s="168">
        <f t="shared" si="0"/>
        <v>0</v>
      </c>
      <c r="I14" s="168">
        <f t="shared" si="8"/>
        <v>75</v>
      </c>
      <c r="J14" s="168">
        <f>F14/C14*100</f>
        <v>25</v>
      </c>
      <c r="K14" s="168">
        <f>SUM(H14:J14)</f>
        <v>100</v>
      </c>
      <c r="L14" s="254">
        <f t="shared" si="9"/>
        <v>178.33333333333334</v>
      </c>
      <c r="M14" s="477" t="s">
        <v>255</v>
      </c>
      <c r="N14" s="254"/>
      <c r="O14" s="153">
        <f t="shared" si="3"/>
        <v>0</v>
      </c>
      <c r="P14" s="153">
        <f t="shared" si="4"/>
        <v>3</v>
      </c>
      <c r="Q14" s="218">
        <f t="shared" si="5"/>
        <v>3</v>
      </c>
      <c r="R14" s="219">
        <v>535</v>
      </c>
      <c r="S14" s="218">
        <f>R14/Q14</f>
        <v>178.33333333333334</v>
      </c>
      <c r="T14" s="219" t="s">
        <v>50</v>
      </c>
    </row>
    <row r="15" spans="1:25" s="154" customFormat="1" ht="21.75" customHeight="1" x14ac:dyDescent="0.25">
      <c r="A15" s="499" t="s">
        <v>242</v>
      </c>
      <c r="B15" s="170" t="s">
        <v>51</v>
      </c>
      <c r="C15" s="165">
        <v>4</v>
      </c>
      <c r="D15" s="165">
        <v>0</v>
      </c>
      <c r="E15" s="165">
        <v>0</v>
      </c>
      <c r="F15" s="165">
        <v>4</v>
      </c>
      <c r="G15" s="165">
        <v>0</v>
      </c>
      <c r="H15" s="168">
        <f t="shared" si="0"/>
        <v>0</v>
      </c>
      <c r="I15" s="168">
        <f t="shared" si="8"/>
        <v>0</v>
      </c>
      <c r="J15" s="168">
        <f t="shared" si="2"/>
        <v>100</v>
      </c>
      <c r="K15" s="168">
        <f t="shared" si="6"/>
        <v>100</v>
      </c>
      <c r="L15" s="254">
        <v>0</v>
      </c>
      <c r="M15" s="477" t="s">
        <v>256</v>
      </c>
      <c r="N15" s="254"/>
      <c r="O15" s="153">
        <f t="shared" si="3"/>
        <v>0</v>
      </c>
      <c r="P15" s="153">
        <f t="shared" si="4"/>
        <v>0</v>
      </c>
      <c r="Q15" s="218">
        <f t="shared" si="5"/>
        <v>0</v>
      </c>
      <c r="R15" s="219">
        <v>0</v>
      </c>
      <c r="S15" s="218" t="e">
        <f t="shared" si="7"/>
        <v>#DIV/0!</v>
      </c>
      <c r="T15" s="219" t="s">
        <v>51</v>
      </c>
    </row>
    <row r="16" spans="1:25" s="154" customFormat="1" ht="21.75" customHeight="1" x14ac:dyDescent="0.25">
      <c r="A16" s="499" t="s">
        <v>242</v>
      </c>
      <c r="B16" s="170" t="s">
        <v>52</v>
      </c>
      <c r="C16" s="165">
        <v>4</v>
      </c>
      <c r="D16" s="165">
        <v>0</v>
      </c>
      <c r="E16" s="165">
        <v>0</v>
      </c>
      <c r="F16" s="165">
        <v>4</v>
      </c>
      <c r="G16" s="165">
        <v>2</v>
      </c>
      <c r="H16" s="168">
        <f t="shared" si="0"/>
        <v>0</v>
      </c>
      <c r="I16" s="168">
        <f t="shared" si="8"/>
        <v>0</v>
      </c>
      <c r="J16" s="168">
        <f t="shared" si="2"/>
        <v>100</v>
      </c>
      <c r="K16" s="168">
        <f t="shared" si="6"/>
        <v>100</v>
      </c>
      <c r="L16" s="254">
        <v>0</v>
      </c>
      <c r="M16" s="477" t="s">
        <v>257</v>
      </c>
      <c r="N16" s="254"/>
      <c r="O16" s="153">
        <f t="shared" si="3"/>
        <v>0</v>
      </c>
      <c r="P16" s="153">
        <f t="shared" si="4"/>
        <v>0</v>
      </c>
      <c r="Q16" s="218">
        <f t="shared" si="5"/>
        <v>0</v>
      </c>
      <c r="R16" s="219">
        <v>0</v>
      </c>
      <c r="S16" s="218" t="e">
        <f t="shared" si="7"/>
        <v>#DIV/0!</v>
      </c>
      <c r="T16" s="219" t="s">
        <v>52</v>
      </c>
    </row>
    <row r="17" spans="1:20" s="154" customFormat="1" ht="21.75" customHeight="1" x14ac:dyDescent="0.25">
      <c r="A17" s="499" t="s">
        <v>242</v>
      </c>
      <c r="B17" s="170" t="s">
        <v>53</v>
      </c>
      <c r="C17" s="165">
        <v>1</v>
      </c>
      <c r="D17" s="165">
        <v>0</v>
      </c>
      <c r="E17" s="165">
        <v>0</v>
      </c>
      <c r="F17" s="165">
        <v>1</v>
      </c>
      <c r="G17" s="165">
        <v>0</v>
      </c>
      <c r="H17" s="168">
        <f t="shared" si="0"/>
        <v>0</v>
      </c>
      <c r="I17" s="168">
        <f t="shared" si="8"/>
        <v>0</v>
      </c>
      <c r="J17" s="168">
        <f t="shared" si="2"/>
        <v>100</v>
      </c>
      <c r="K17" s="168">
        <f t="shared" si="6"/>
        <v>100</v>
      </c>
      <c r="L17" s="254">
        <v>0</v>
      </c>
      <c r="M17" s="477" t="s">
        <v>258</v>
      </c>
      <c r="N17" s="254"/>
      <c r="O17" s="153">
        <f t="shared" si="3"/>
        <v>0</v>
      </c>
      <c r="P17" s="153">
        <f t="shared" si="4"/>
        <v>0</v>
      </c>
      <c r="Q17" s="218">
        <f t="shared" si="5"/>
        <v>0</v>
      </c>
      <c r="R17" s="219">
        <v>0</v>
      </c>
      <c r="S17" s="218" t="e">
        <f t="shared" si="7"/>
        <v>#DIV/0!</v>
      </c>
      <c r="T17" s="219" t="s">
        <v>53</v>
      </c>
    </row>
    <row r="18" spans="1:20" s="154" customFormat="1" ht="21.75" customHeight="1" x14ac:dyDescent="0.25">
      <c r="A18" s="499" t="s">
        <v>242</v>
      </c>
      <c r="B18" s="170" t="s">
        <v>176</v>
      </c>
      <c r="C18" s="165">
        <v>2</v>
      </c>
      <c r="D18" s="165">
        <v>1</v>
      </c>
      <c r="E18" s="165">
        <v>0</v>
      </c>
      <c r="F18" s="165">
        <v>1</v>
      </c>
      <c r="G18" s="165">
        <v>0</v>
      </c>
      <c r="H18" s="168">
        <f t="shared" si="0"/>
        <v>50</v>
      </c>
      <c r="I18" s="168">
        <f t="shared" si="8"/>
        <v>0</v>
      </c>
      <c r="J18" s="168">
        <f t="shared" si="2"/>
        <v>50</v>
      </c>
      <c r="K18" s="168">
        <f t="shared" si="6"/>
        <v>100</v>
      </c>
      <c r="L18" s="254">
        <f t="shared" si="9"/>
        <v>0</v>
      </c>
      <c r="M18" s="477" t="s">
        <v>383</v>
      </c>
      <c r="N18" s="254"/>
      <c r="O18" s="153">
        <f t="shared" si="3"/>
        <v>1</v>
      </c>
      <c r="P18" s="153">
        <f t="shared" si="4"/>
        <v>0</v>
      </c>
      <c r="Q18" s="218">
        <f t="shared" si="5"/>
        <v>1</v>
      </c>
      <c r="R18" s="219">
        <v>0</v>
      </c>
      <c r="S18" s="218">
        <f t="shared" si="7"/>
        <v>0</v>
      </c>
      <c r="T18" s="219" t="s">
        <v>54</v>
      </c>
    </row>
    <row r="19" spans="1:20" ht="21.75" customHeight="1" x14ac:dyDescent="0.25">
      <c r="A19" s="506" t="s">
        <v>242</v>
      </c>
      <c r="B19" s="170" t="s">
        <v>55</v>
      </c>
      <c r="C19" s="165">
        <v>0</v>
      </c>
      <c r="D19" s="165">
        <v>0</v>
      </c>
      <c r="E19" s="165">
        <v>0</v>
      </c>
      <c r="F19" s="165">
        <v>0</v>
      </c>
      <c r="G19" s="165">
        <v>0</v>
      </c>
      <c r="H19" s="168">
        <v>0</v>
      </c>
      <c r="I19" s="168">
        <v>0</v>
      </c>
      <c r="J19" s="168">
        <v>0</v>
      </c>
      <c r="K19" s="168">
        <v>0</v>
      </c>
      <c r="L19" s="254">
        <v>0</v>
      </c>
      <c r="M19" s="477" t="s">
        <v>260</v>
      </c>
      <c r="N19" s="254"/>
      <c r="O19" s="46">
        <f t="shared" si="3"/>
        <v>0</v>
      </c>
      <c r="P19" s="46">
        <f t="shared" si="4"/>
        <v>0</v>
      </c>
      <c r="Q19" s="222">
        <f t="shared" si="5"/>
        <v>0</v>
      </c>
      <c r="R19" s="362">
        <v>0</v>
      </c>
      <c r="S19" s="218" t="e">
        <f t="shared" si="7"/>
        <v>#DIV/0!</v>
      </c>
      <c r="T19" s="362" t="s">
        <v>55</v>
      </c>
    </row>
    <row r="20" spans="1:20" s="154" customFormat="1" ht="21.75" customHeight="1" x14ac:dyDescent="0.25">
      <c r="A20" s="499" t="s">
        <v>242</v>
      </c>
      <c r="B20" s="170" t="s">
        <v>56</v>
      </c>
      <c r="C20" s="165">
        <v>2</v>
      </c>
      <c r="D20" s="165">
        <v>0</v>
      </c>
      <c r="E20" s="165">
        <v>1</v>
      </c>
      <c r="F20" s="165">
        <v>1</v>
      </c>
      <c r="G20" s="165">
        <v>0</v>
      </c>
      <c r="H20" s="168">
        <f>D20/C20*100</f>
        <v>0</v>
      </c>
      <c r="I20" s="168">
        <f>E20/C20*100</f>
        <v>50</v>
      </c>
      <c r="J20" s="168">
        <f>F20/C20*100</f>
        <v>50</v>
      </c>
      <c r="K20" s="168">
        <f t="shared" si="6"/>
        <v>100</v>
      </c>
      <c r="L20" s="254">
        <f t="shared" si="9"/>
        <v>220</v>
      </c>
      <c r="M20" s="477" t="s">
        <v>261</v>
      </c>
      <c r="N20" s="254"/>
      <c r="O20" s="153">
        <f t="shared" si="3"/>
        <v>0</v>
      </c>
      <c r="P20" s="153">
        <f t="shared" si="4"/>
        <v>1</v>
      </c>
      <c r="Q20" s="218">
        <f t="shared" si="5"/>
        <v>1</v>
      </c>
      <c r="R20" s="224">
        <v>220</v>
      </c>
      <c r="S20" s="218">
        <f t="shared" si="7"/>
        <v>220</v>
      </c>
      <c r="T20" s="219" t="s">
        <v>56</v>
      </c>
    </row>
    <row r="21" spans="1:20" s="154" customFormat="1" ht="21.75" customHeight="1" x14ac:dyDescent="0.25">
      <c r="A21" s="499" t="s">
        <v>242</v>
      </c>
      <c r="B21" s="174" t="s">
        <v>57</v>
      </c>
      <c r="C21" s="165">
        <v>0</v>
      </c>
      <c r="D21" s="165">
        <v>0</v>
      </c>
      <c r="E21" s="165">
        <v>0</v>
      </c>
      <c r="F21" s="165">
        <v>0</v>
      </c>
      <c r="G21" s="165">
        <v>0</v>
      </c>
      <c r="H21" s="168">
        <v>0</v>
      </c>
      <c r="I21" s="168">
        <v>0</v>
      </c>
      <c r="J21" s="168">
        <v>0</v>
      </c>
      <c r="K21" s="168">
        <v>0</v>
      </c>
      <c r="L21" s="254">
        <v>0</v>
      </c>
      <c r="M21" s="478" t="s">
        <v>262</v>
      </c>
      <c r="N21" s="254"/>
      <c r="O21" s="153">
        <f t="shared" si="3"/>
        <v>0</v>
      </c>
      <c r="P21" s="153">
        <f t="shared" si="4"/>
        <v>0</v>
      </c>
      <c r="Q21" s="218">
        <f t="shared" si="5"/>
        <v>0</v>
      </c>
      <c r="R21" s="224">
        <v>0</v>
      </c>
      <c r="S21" s="218" t="e">
        <f t="shared" si="7"/>
        <v>#DIV/0!</v>
      </c>
      <c r="T21" s="219" t="s">
        <v>57</v>
      </c>
    </row>
    <row r="22" spans="1:20" s="154" customFormat="1" ht="21.75" customHeight="1" x14ac:dyDescent="0.25">
      <c r="A22" s="499" t="s">
        <v>242</v>
      </c>
      <c r="B22" s="175" t="s">
        <v>58</v>
      </c>
      <c r="C22" s="176">
        <v>2</v>
      </c>
      <c r="D22" s="176">
        <v>0</v>
      </c>
      <c r="E22" s="165">
        <v>0</v>
      </c>
      <c r="F22" s="165">
        <v>2</v>
      </c>
      <c r="G22" s="176">
        <v>3</v>
      </c>
      <c r="H22" s="168">
        <f>D22/C22*100</f>
        <v>0</v>
      </c>
      <c r="I22" s="168">
        <f>E22/C22*100</f>
        <v>0</v>
      </c>
      <c r="J22" s="168">
        <f>F22/C22*100</f>
        <v>100</v>
      </c>
      <c r="K22" s="168">
        <f t="shared" si="6"/>
        <v>100</v>
      </c>
      <c r="L22" s="254">
        <v>0</v>
      </c>
      <c r="M22" s="479" t="s">
        <v>263</v>
      </c>
      <c r="N22" s="254"/>
      <c r="O22" s="153">
        <f t="shared" si="3"/>
        <v>0</v>
      </c>
      <c r="P22" s="153">
        <f t="shared" si="4"/>
        <v>0</v>
      </c>
      <c r="Q22" s="225">
        <f t="shared" si="5"/>
        <v>0</v>
      </c>
      <c r="R22" s="219">
        <v>0</v>
      </c>
      <c r="S22" s="218" t="e">
        <f t="shared" si="7"/>
        <v>#DIV/0!</v>
      </c>
      <c r="T22" s="219" t="s">
        <v>58</v>
      </c>
    </row>
    <row r="23" spans="1:20" ht="21.75" customHeight="1" thickBot="1" x14ac:dyDescent="0.3">
      <c r="B23" s="96" t="s">
        <v>83</v>
      </c>
      <c r="C23" s="101">
        <f>SUM(C8:C22)</f>
        <v>67</v>
      </c>
      <c r="D23" s="101">
        <f>SUM(D8:D22)</f>
        <v>2</v>
      </c>
      <c r="E23" s="101">
        <f>SUM(E8:E22)</f>
        <v>11</v>
      </c>
      <c r="F23" s="101">
        <f>SUM(F8:F22)</f>
        <v>54</v>
      </c>
      <c r="G23" s="101">
        <f>SUM(G9:G22)</f>
        <v>6</v>
      </c>
      <c r="H23" s="98">
        <f>D23/C23*100</f>
        <v>2.9850746268656714</v>
      </c>
      <c r="I23" s="98">
        <f>E23/C23*100</f>
        <v>16.417910447761194</v>
      </c>
      <c r="J23" s="98">
        <f>F23/C23*100</f>
        <v>80.597014925373131</v>
      </c>
      <c r="K23" s="99">
        <f t="shared" si="6"/>
        <v>100</v>
      </c>
      <c r="L23" s="255">
        <f>S23</f>
        <v>123.92307692307692</v>
      </c>
      <c r="M23" s="480" t="s">
        <v>226</v>
      </c>
      <c r="N23" s="255"/>
      <c r="O23" s="47">
        <f t="shared" si="3"/>
        <v>2</v>
      </c>
      <c r="P23" s="47">
        <f t="shared" si="4"/>
        <v>11</v>
      </c>
      <c r="Q23" s="226">
        <f t="shared" si="5"/>
        <v>13</v>
      </c>
      <c r="R23" s="226">
        <f>SUM(R8:R22)</f>
        <v>1611</v>
      </c>
      <c r="S23" s="218">
        <f>R23/Q23</f>
        <v>123.92307692307692</v>
      </c>
      <c r="T23" s="362" t="s">
        <v>83</v>
      </c>
    </row>
    <row r="24" spans="1:20" ht="6.75" customHeight="1" thickTop="1" x14ac:dyDescent="0.25">
      <c r="B24" s="751"/>
      <c r="C24" s="751"/>
      <c r="D24" s="766"/>
      <c r="E24" s="766"/>
      <c r="F24" s="766"/>
      <c r="G24" s="766"/>
      <c r="H24" s="766"/>
      <c r="I24" s="766"/>
      <c r="J24" s="61"/>
      <c r="K24" s="61"/>
      <c r="L24" s="48"/>
      <c r="M24" s="48"/>
      <c r="N24" s="48"/>
    </row>
    <row r="25" spans="1:20" ht="21" customHeight="1" x14ac:dyDescent="0.25">
      <c r="B25" s="753" t="s">
        <v>471</v>
      </c>
      <c r="C25" s="753"/>
      <c r="D25" s="753"/>
      <c r="E25" s="753"/>
      <c r="F25" s="753"/>
      <c r="G25" s="753"/>
      <c r="H25" s="753"/>
      <c r="I25" s="559"/>
      <c r="J25" s="61"/>
      <c r="K25" s="61"/>
      <c r="L25" s="48"/>
      <c r="M25" s="569" t="s">
        <v>474</v>
      </c>
      <c r="N25" s="48"/>
    </row>
    <row r="26" spans="1:20" ht="54" customHeight="1" x14ac:dyDescent="0.25">
      <c r="B26" s="767" t="s">
        <v>470</v>
      </c>
      <c r="C26" s="767"/>
      <c r="D26" s="767"/>
      <c r="E26" s="767"/>
      <c r="F26" s="767"/>
      <c r="G26" s="767"/>
      <c r="H26" s="767"/>
      <c r="I26" s="768" t="s">
        <v>475</v>
      </c>
      <c r="J26" s="768"/>
      <c r="K26" s="768"/>
      <c r="L26" s="768"/>
      <c r="M26" s="768"/>
      <c r="N26" s="360"/>
    </row>
    <row r="27" spans="1:20" ht="66.75" customHeight="1" x14ac:dyDescent="0.25">
      <c r="B27" s="767" t="s">
        <v>264</v>
      </c>
      <c r="C27" s="767"/>
      <c r="D27" s="767"/>
      <c r="E27" s="767"/>
      <c r="F27" s="767"/>
      <c r="G27" s="767"/>
      <c r="H27" s="767"/>
      <c r="I27" s="768" t="s">
        <v>472</v>
      </c>
      <c r="J27" s="768"/>
      <c r="K27" s="768"/>
      <c r="L27" s="768"/>
      <c r="M27" s="768"/>
      <c r="N27" s="361"/>
    </row>
    <row r="28" spans="1:20" ht="29.25" customHeight="1" x14ac:dyDescent="0.25">
      <c r="B28" s="765" t="s">
        <v>177</v>
      </c>
      <c r="C28" s="765"/>
      <c r="D28" s="765"/>
      <c r="E28" s="765"/>
      <c r="F28" s="765"/>
      <c r="G28" s="765"/>
      <c r="H28" s="765"/>
      <c r="I28" s="775" t="s">
        <v>389</v>
      </c>
      <c r="J28" s="775"/>
      <c r="K28" s="775"/>
      <c r="L28" s="775"/>
      <c r="M28" s="775"/>
      <c r="N28" s="361"/>
    </row>
    <row r="29" spans="1:20" ht="29.25" customHeight="1" x14ac:dyDescent="0.25">
      <c r="B29" s="774" t="s">
        <v>173</v>
      </c>
      <c r="C29" s="774"/>
      <c r="D29" s="774"/>
      <c r="E29" s="774"/>
      <c r="F29" s="774"/>
      <c r="G29" s="774"/>
      <c r="H29" s="774"/>
      <c r="I29" s="776" t="s">
        <v>327</v>
      </c>
      <c r="J29" s="776"/>
      <c r="K29" s="776"/>
      <c r="L29" s="776"/>
      <c r="M29" s="776"/>
      <c r="N29" s="420"/>
    </row>
    <row r="30" spans="1:20" ht="18.75" customHeight="1" x14ac:dyDescent="0.25">
      <c r="B30" s="750" t="s">
        <v>438</v>
      </c>
      <c r="C30" s="750"/>
      <c r="D30" s="750"/>
      <c r="E30" s="750"/>
      <c r="F30" s="750"/>
      <c r="G30" s="443"/>
      <c r="H30" s="443">
        <v>31</v>
      </c>
      <c r="I30" s="484"/>
      <c r="J30" s="747" t="s">
        <v>442</v>
      </c>
      <c r="K30" s="747"/>
      <c r="L30" s="747"/>
      <c r="M30" s="747"/>
      <c r="N30" s="48"/>
    </row>
    <row r="31" spans="1:20" x14ac:dyDescent="0.25">
      <c r="M31" s="360"/>
    </row>
    <row r="32" spans="1:20" x14ac:dyDescent="0.25">
      <c r="M32" s="360"/>
    </row>
    <row r="33" spans="13:13" x14ac:dyDescent="0.25">
      <c r="M33" s="359"/>
    </row>
    <row r="34" spans="13:13" x14ac:dyDescent="0.25">
      <c r="M34" s="392"/>
    </row>
  </sheetData>
  <mergeCells count="29">
    <mergeCell ref="I29:M29"/>
    <mergeCell ref="D5:F5"/>
    <mergeCell ref="H5:K5"/>
    <mergeCell ref="B1:M1"/>
    <mergeCell ref="L3:M3"/>
    <mergeCell ref="B4:B7"/>
    <mergeCell ref="C4:C5"/>
    <mergeCell ref="C6:C7"/>
    <mergeCell ref="L4:L5"/>
    <mergeCell ref="L6:L7"/>
    <mergeCell ref="B3:K3"/>
    <mergeCell ref="B2:M2"/>
    <mergeCell ref="B25:H25"/>
    <mergeCell ref="B30:F30"/>
    <mergeCell ref="S2:U2"/>
    <mergeCell ref="V2:Y2"/>
    <mergeCell ref="J30:M30"/>
    <mergeCell ref="B24:C24"/>
    <mergeCell ref="D24:I24"/>
    <mergeCell ref="M4:M7"/>
    <mergeCell ref="B26:H26"/>
    <mergeCell ref="B27:H27"/>
    <mergeCell ref="B28:H28"/>
    <mergeCell ref="D4:F4"/>
    <mergeCell ref="H4:K4"/>
    <mergeCell ref="B29:H29"/>
    <mergeCell ref="I26:M26"/>
    <mergeCell ref="I27:M27"/>
    <mergeCell ref="I28:M28"/>
  </mergeCells>
  <printOptions horizontalCentered="1"/>
  <pageMargins left="0.39370078740157483" right="0.39370078740157483" top="0.59055118110236227" bottom="0.19685039370078741" header="0" footer="0"/>
  <pageSetup paperSize="9" scale="9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V34"/>
  <sheetViews>
    <sheetView rightToLeft="1" view="pageBreakPreview" topLeftCell="A4" zoomScaleSheetLayoutView="100" workbookViewId="0">
      <selection activeCell="B19" sqref="B19"/>
    </sheetView>
  </sheetViews>
  <sheetFormatPr defaultRowHeight="15" x14ac:dyDescent="0.25"/>
  <cols>
    <col min="1" max="1" width="9.140625" style="44"/>
    <col min="2" max="2" width="12.28515625" style="44" customWidth="1"/>
    <col min="3" max="3" width="11.140625" style="51" customWidth="1"/>
    <col min="4" max="4" width="15.140625" style="44" customWidth="1"/>
    <col min="5" max="5" width="9" style="44" customWidth="1"/>
    <col min="6" max="6" width="9.5703125" style="44" customWidth="1"/>
    <col min="7" max="7" width="11" style="44" customWidth="1"/>
    <col min="8" max="8" width="10.28515625" style="44" customWidth="1"/>
    <col min="9" max="9" width="9.140625" style="44" hidden="1" customWidth="1"/>
    <col min="10" max="10" width="8" style="44" customWidth="1"/>
    <col min="11" max="11" width="14.5703125" style="44" customWidth="1"/>
    <col min="12" max="12" width="10.5703125" style="44" customWidth="1"/>
    <col min="13" max="13" width="10.140625" style="44" customWidth="1"/>
    <col min="14" max="14" width="11.140625" style="44" customWidth="1"/>
    <col min="15" max="15" width="9.7109375" style="44" customWidth="1"/>
    <col min="16" max="16" width="9.140625" style="44" hidden="1" customWidth="1"/>
    <col min="17" max="17" width="7" style="44" customWidth="1"/>
    <col min="18" max="18" width="15.7109375" style="44" customWidth="1"/>
    <col min="19" max="16384" width="9.140625" style="44"/>
  </cols>
  <sheetData>
    <row r="1" spans="1:22" ht="39" customHeight="1" x14ac:dyDescent="0.25">
      <c r="B1" s="749" t="s">
        <v>431</v>
      </c>
      <c r="C1" s="749"/>
      <c r="D1" s="749"/>
      <c r="E1" s="749"/>
      <c r="F1" s="749"/>
      <c r="G1" s="749"/>
      <c r="H1" s="749"/>
      <c r="I1" s="749"/>
      <c r="J1" s="749"/>
      <c r="K1" s="749" t="s">
        <v>431</v>
      </c>
      <c r="L1" s="749"/>
      <c r="M1" s="749"/>
      <c r="N1" s="749"/>
      <c r="O1" s="749"/>
      <c r="P1" s="749"/>
      <c r="Q1" s="749"/>
      <c r="R1" s="749"/>
      <c r="S1" s="383"/>
    </row>
    <row r="2" spans="1:22" ht="64.5" customHeight="1" x14ac:dyDescent="0.25">
      <c r="B2" s="748" t="s">
        <v>432</v>
      </c>
      <c r="C2" s="748"/>
      <c r="D2" s="748"/>
      <c r="E2" s="748"/>
      <c r="F2" s="748"/>
      <c r="G2" s="748"/>
      <c r="H2" s="748"/>
      <c r="I2" s="748"/>
      <c r="J2" s="748"/>
      <c r="K2" s="788" t="s">
        <v>432</v>
      </c>
      <c r="L2" s="788"/>
      <c r="M2" s="788"/>
      <c r="N2" s="788"/>
      <c r="O2" s="788"/>
      <c r="P2" s="788"/>
      <c r="Q2" s="788"/>
      <c r="R2" s="788"/>
    </row>
    <row r="3" spans="1:22" ht="30.75" customHeight="1" thickBot="1" x14ac:dyDescent="0.3">
      <c r="B3" s="382" t="s">
        <v>124</v>
      </c>
      <c r="C3" s="382"/>
      <c r="D3" s="382"/>
      <c r="E3" s="382"/>
      <c r="F3" s="382"/>
      <c r="G3" s="382"/>
      <c r="H3" s="382"/>
      <c r="I3" s="382"/>
      <c r="J3" s="382"/>
      <c r="K3" s="382"/>
      <c r="L3" s="382"/>
      <c r="M3" s="382"/>
      <c r="N3" s="382"/>
      <c r="O3" s="382"/>
      <c r="P3" s="382"/>
      <c r="Q3" s="789" t="s">
        <v>270</v>
      </c>
      <c r="R3" s="789"/>
      <c r="S3" s="347"/>
    </row>
    <row r="4" spans="1:22" ht="30.75" customHeight="1" thickTop="1" x14ac:dyDescent="0.25">
      <c r="B4" s="732" t="s">
        <v>33</v>
      </c>
      <c r="C4" s="781" t="s">
        <v>185</v>
      </c>
      <c r="D4" s="777" t="s">
        <v>186</v>
      </c>
      <c r="E4" s="780" t="s">
        <v>96</v>
      </c>
      <c r="F4" s="743"/>
      <c r="G4" s="743"/>
      <c r="H4" s="743"/>
      <c r="I4" s="743"/>
      <c r="J4" s="743"/>
      <c r="K4" s="792" t="s">
        <v>97</v>
      </c>
      <c r="L4" s="743" t="s">
        <v>59</v>
      </c>
      <c r="M4" s="743"/>
      <c r="N4" s="743"/>
      <c r="O4" s="743"/>
      <c r="P4" s="743"/>
      <c r="Q4" s="743"/>
      <c r="R4" s="744" t="s">
        <v>244</v>
      </c>
      <c r="T4" s="240" t="s">
        <v>178</v>
      </c>
      <c r="U4" s="240" t="s">
        <v>179</v>
      </c>
      <c r="V4" s="240" t="s">
        <v>180</v>
      </c>
    </row>
    <row r="5" spans="1:22" ht="30.75" customHeight="1" x14ac:dyDescent="0.25">
      <c r="B5" s="785"/>
      <c r="C5" s="782"/>
      <c r="D5" s="778"/>
      <c r="E5" s="787" t="s">
        <v>449</v>
      </c>
      <c r="F5" s="787"/>
      <c r="G5" s="787"/>
      <c r="H5" s="787"/>
      <c r="I5" s="787"/>
      <c r="J5" s="787"/>
      <c r="K5" s="793"/>
      <c r="L5" s="787" t="s">
        <v>387</v>
      </c>
      <c r="M5" s="787"/>
      <c r="N5" s="787"/>
      <c r="O5" s="787"/>
      <c r="P5" s="787"/>
      <c r="Q5" s="787"/>
      <c r="R5" s="740"/>
      <c r="T5" s="240"/>
      <c r="U5" s="240"/>
      <c r="V5" s="240"/>
    </row>
    <row r="6" spans="1:22" ht="45.75" customHeight="1" x14ac:dyDescent="0.25">
      <c r="B6" s="785"/>
      <c r="C6" s="783" t="s">
        <v>384</v>
      </c>
      <c r="D6" s="772" t="s">
        <v>385</v>
      </c>
      <c r="E6" s="389" t="s">
        <v>60</v>
      </c>
      <c r="F6" s="389" t="s">
        <v>61</v>
      </c>
      <c r="G6" s="389" t="s">
        <v>476</v>
      </c>
      <c r="H6" s="389" t="s">
        <v>62</v>
      </c>
      <c r="I6" s="389" t="s">
        <v>25</v>
      </c>
      <c r="J6" s="389" t="s">
        <v>0</v>
      </c>
      <c r="K6" s="740" t="s">
        <v>446</v>
      </c>
      <c r="L6" s="389" t="s">
        <v>60</v>
      </c>
      <c r="M6" s="389" t="s">
        <v>61</v>
      </c>
      <c r="N6" s="389" t="s">
        <v>478</v>
      </c>
      <c r="O6" s="389" t="s">
        <v>62</v>
      </c>
      <c r="P6" s="389" t="s">
        <v>25</v>
      </c>
      <c r="Q6" s="389" t="s">
        <v>0</v>
      </c>
      <c r="R6" s="740"/>
      <c r="T6" s="216" t="s">
        <v>0</v>
      </c>
      <c r="U6" s="44" t="s">
        <v>0</v>
      </c>
    </row>
    <row r="7" spans="1:22" ht="42" customHeight="1" x14ac:dyDescent="0.25">
      <c r="B7" s="786"/>
      <c r="C7" s="784"/>
      <c r="D7" s="773"/>
      <c r="E7" s="437" t="s">
        <v>342</v>
      </c>
      <c r="F7" s="437" t="s">
        <v>341</v>
      </c>
      <c r="G7" s="437" t="s">
        <v>477</v>
      </c>
      <c r="H7" s="437" t="s">
        <v>386</v>
      </c>
      <c r="I7" s="437" t="s">
        <v>25</v>
      </c>
      <c r="J7" s="437" t="s">
        <v>226</v>
      </c>
      <c r="K7" s="741"/>
      <c r="L7" s="437" t="s">
        <v>342</v>
      </c>
      <c r="M7" s="437" t="s">
        <v>341</v>
      </c>
      <c r="N7" s="437" t="s">
        <v>479</v>
      </c>
      <c r="O7" s="437" t="s">
        <v>386</v>
      </c>
      <c r="P7" s="437" t="s">
        <v>25</v>
      </c>
      <c r="Q7" s="437" t="s">
        <v>226</v>
      </c>
      <c r="R7" s="741"/>
      <c r="T7" s="214"/>
    </row>
    <row r="8" spans="1:22" s="193" customFormat="1" ht="21.75" customHeight="1" x14ac:dyDescent="0.25">
      <c r="A8" s="500" t="s">
        <v>242</v>
      </c>
      <c r="B8" s="164" t="s">
        <v>44</v>
      </c>
      <c r="C8" s="171">
        <v>8</v>
      </c>
      <c r="D8" s="181">
        <v>8</v>
      </c>
      <c r="E8" s="402">
        <v>0.5</v>
      </c>
      <c r="F8" s="402">
        <v>0</v>
      </c>
      <c r="G8" s="402">
        <v>42.1</v>
      </c>
      <c r="H8" s="402">
        <v>5</v>
      </c>
      <c r="I8" s="402"/>
      <c r="J8" s="402">
        <f>SUM(E8:I8)</f>
        <v>47.6</v>
      </c>
      <c r="K8" s="403">
        <v>12072</v>
      </c>
      <c r="L8" s="402">
        <f>E8/J8*100</f>
        <v>1.0504201680672267</v>
      </c>
      <c r="M8" s="402">
        <f>F8/J8*100</f>
        <v>0</v>
      </c>
      <c r="N8" s="402">
        <f>G8/$J$8*100</f>
        <v>88.445378151260499</v>
      </c>
      <c r="O8" s="402">
        <f>H8/$J$8*100</f>
        <v>10.504201680672269</v>
      </c>
      <c r="P8" s="402">
        <f t="shared" ref="P8" si="0">I8/$J$8*100</f>
        <v>0</v>
      </c>
      <c r="Q8" s="390">
        <f t="shared" ref="Q8:Q23" si="1">SUM(L8:P8)</f>
        <v>99.999999999999986</v>
      </c>
      <c r="R8" s="476" t="s">
        <v>249</v>
      </c>
      <c r="T8" s="218">
        <v>3</v>
      </c>
      <c r="U8" s="193">
        <v>7</v>
      </c>
      <c r="V8" s="244">
        <f>SUM(T8:U8)</f>
        <v>10</v>
      </c>
    </row>
    <row r="9" spans="1:22" s="193" customFormat="1" ht="21.75" customHeight="1" x14ac:dyDescent="0.25">
      <c r="A9" s="500" t="s">
        <v>242</v>
      </c>
      <c r="B9" s="170" t="s">
        <v>45</v>
      </c>
      <c r="C9" s="169">
        <v>5</v>
      </c>
      <c r="D9" s="169">
        <v>3</v>
      </c>
      <c r="E9" s="168">
        <v>35</v>
      </c>
      <c r="F9" s="168">
        <v>0</v>
      </c>
      <c r="G9" s="168">
        <v>35</v>
      </c>
      <c r="H9" s="168">
        <v>0</v>
      </c>
      <c r="I9" s="168">
        <v>0</v>
      </c>
      <c r="J9" s="198">
        <f t="shared" ref="J9:J23" si="2">SUM(E9:I9)</f>
        <v>70</v>
      </c>
      <c r="K9" s="199">
        <v>14710</v>
      </c>
      <c r="L9" s="167">
        <f>E9/J9*100</f>
        <v>50</v>
      </c>
      <c r="M9" s="168">
        <v>0</v>
      </c>
      <c r="N9" s="167">
        <f>G9/J9*100</f>
        <v>50</v>
      </c>
      <c r="O9" s="168">
        <f>H9/J9*100</f>
        <v>0</v>
      </c>
      <c r="P9" s="168">
        <v>0</v>
      </c>
      <c r="Q9" s="167">
        <f t="shared" si="1"/>
        <v>100</v>
      </c>
      <c r="R9" s="477" t="s">
        <v>250</v>
      </c>
      <c r="T9" s="218">
        <v>4</v>
      </c>
      <c r="U9" s="193">
        <v>0</v>
      </c>
      <c r="V9" s="244">
        <f t="shared" ref="V9:V22" si="3">SUM(T9:U9)</f>
        <v>4</v>
      </c>
    </row>
    <row r="10" spans="1:22" s="193" customFormat="1" ht="21.75" customHeight="1" x14ac:dyDescent="0.25">
      <c r="A10" s="500" t="s">
        <v>242</v>
      </c>
      <c r="B10" s="170" t="s">
        <v>46</v>
      </c>
      <c r="C10" s="169">
        <v>6</v>
      </c>
      <c r="D10" s="165">
        <v>1</v>
      </c>
      <c r="E10" s="168">
        <v>15</v>
      </c>
      <c r="F10" s="168">
        <v>15</v>
      </c>
      <c r="G10" s="168">
        <v>8</v>
      </c>
      <c r="H10" s="168">
        <v>0</v>
      </c>
      <c r="I10" s="168">
        <v>0</v>
      </c>
      <c r="J10" s="168">
        <f>SUM(E10:I10)</f>
        <v>38</v>
      </c>
      <c r="K10" s="199">
        <v>4694</v>
      </c>
      <c r="L10" s="168">
        <f>E10/J10*100</f>
        <v>39.473684210526315</v>
      </c>
      <c r="M10" s="168">
        <f>F10/J10*100</f>
        <v>39.473684210526315</v>
      </c>
      <c r="N10" s="167">
        <f>G10/J10*100</f>
        <v>21.052631578947366</v>
      </c>
      <c r="O10" s="168">
        <f>H10/J10*100</f>
        <v>0</v>
      </c>
      <c r="P10" s="168">
        <v>0</v>
      </c>
      <c r="Q10" s="167">
        <f t="shared" si="1"/>
        <v>100</v>
      </c>
      <c r="R10" s="477" t="s">
        <v>251</v>
      </c>
      <c r="T10" s="218">
        <v>5</v>
      </c>
      <c r="U10" s="193">
        <v>1</v>
      </c>
      <c r="V10" s="244">
        <f t="shared" si="3"/>
        <v>6</v>
      </c>
    </row>
    <row r="11" spans="1:22" s="193" customFormat="1" ht="21.75" customHeight="1" x14ac:dyDescent="0.25">
      <c r="A11" s="500" t="s">
        <v>242</v>
      </c>
      <c r="B11" s="170" t="s">
        <v>47</v>
      </c>
      <c r="C11" s="169">
        <v>4</v>
      </c>
      <c r="D11" s="169">
        <v>3</v>
      </c>
      <c r="E11" s="168">
        <v>23</v>
      </c>
      <c r="F11" s="168">
        <v>0</v>
      </c>
      <c r="G11" s="168">
        <v>0</v>
      </c>
      <c r="H11" s="168">
        <v>3</v>
      </c>
      <c r="I11" s="168">
        <v>0</v>
      </c>
      <c r="J11" s="168">
        <f t="shared" si="2"/>
        <v>26</v>
      </c>
      <c r="K11" s="199">
        <v>6240</v>
      </c>
      <c r="L11" s="168">
        <f>E11/$J$11*100</f>
        <v>88.461538461538453</v>
      </c>
      <c r="M11" s="168">
        <f>F11/$J$11*100</f>
        <v>0</v>
      </c>
      <c r="N11" s="168">
        <f>G11/$J$11*100</f>
        <v>0</v>
      </c>
      <c r="O11" s="168">
        <f>H11/$J$11*100</f>
        <v>11.538461538461538</v>
      </c>
      <c r="P11" s="168">
        <f>I11/$J$11*100</f>
        <v>0</v>
      </c>
      <c r="Q11" s="167">
        <f t="shared" si="1"/>
        <v>99.999999999999986</v>
      </c>
      <c r="R11" s="477" t="s">
        <v>252</v>
      </c>
      <c r="T11" s="220">
        <v>4</v>
      </c>
      <c r="U11" s="193">
        <v>0</v>
      </c>
      <c r="V11" s="244">
        <f t="shared" si="3"/>
        <v>4</v>
      </c>
    </row>
    <row r="12" spans="1:22" s="193" customFormat="1" ht="21.75" customHeight="1" x14ac:dyDescent="0.25">
      <c r="A12" s="500" t="s">
        <v>242</v>
      </c>
      <c r="B12" s="170" t="s">
        <v>48</v>
      </c>
      <c r="C12" s="169">
        <v>3</v>
      </c>
      <c r="D12" s="169">
        <v>2</v>
      </c>
      <c r="E12" s="168">
        <v>46</v>
      </c>
      <c r="F12" s="168">
        <v>0</v>
      </c>
      <c r="G12" s="168">
        <v>0</v>
      </c>
      <c r="H12" s="168">
        <v>0</v>
      </c>
      <c r="I12" s="168">
        <v>0</v>
      </c>
      <c r="J12" s="168">
        <f t="shared" si="2"/>
        <v>46</v>
      </c>
      <c r="K12" s="199">
        <v>13160</v>
      </c>
      <c r="L12" s="167">
        <f>E12/J12*100</f>
        <v>100</v>
      </c>
      <c r="M12" s="168">
        <v>0</v>
      </c>
      <c r="N12" s="168">
        <v>0</v>
      </c>
      <c r="O12" s="168">
        <v>0</v>
      </c>
      <c r="P12" s="168">
        <v>0</v>
      </c>
      <c r="Q12" s="167">
        <f t="shared" si="1"/>
        <v>100</v>
      </c>
      <c r="R12" s="477" t="s">
        <v>253</v>
      </c>
      <c r="T12" s="218">
        <v>3</v>
      </c>
      <c r="U12" s="193">
        <v>0</v>
      </c>
      <c r="V12" s="244">
        <f t="shared" si="3"/>
        <v>3</v>
      </c>
    </row>
    <row r="13" spans="1:22" s="193" customFormat="1" ht="21.75" customHeight="1" x14ac:dyDescent="0.25">
      <c r="A13" s="500" t="s">
        <v>242</v>
      </c>
      <c r="B13" s="170" t="s">
        <v>49</v>
      </c>
      <c r="C13" s="169">
        <v>8</v>
      </c>
      <c r="D13" s="169">
        <v>7</v>
      </c>
      <c r="E13" s="168">
        <v>30</v>
      </c>
      <c r="F13" s="168">
        <v>25</v>
      </c>
      <c r="G13" s="168">
        <v>0</v>
      </c>
      <c r="H13" s="168">
        <v>5</v>
      </c>
      <c r="I13" s="168">
        <v>0</v>
      </c>
      <c r="J13" s="168">
        <f t="shared" si="2"/>
        <v>60</v>
      </c>
      <c r="K13" s="199">
        <v>11202</v>
      </c>
      <c r="L13" s="167">
        <f>E13/$J$13*100</f>
        <v>50</v>
      </c>
      <c r="M13" s="168">
        <f>F13/$J$13*100</f>
        <v>41.666666666666671</v>
      </c>
      <c r="N13" s="168">
        <f t="shared" ref="N13:P13" si="4">G13/$J$13*100</f>
        <v>0</v>
      </c>
      <c r="O13" s="168">
        <f t="shared" si="4"/>
        <v>8.3333333333333321</v>
      </c>
      <c r="P13" s="168">
        <f t="shared" si="4"/>
        <v>0</v>
      </c>
      <c r="Q13" s="167">
        <f t="shared" si="1"/>
        <v>100</v>
      </c>
      <c r="R13" s="477" t="s">
        <v>254</v>
      </c>
      <c r="T13" s="218">
        <v>6</v>
      </c>
      <c r="U13" s="193">
        <v>3</v>
      </c>
      <c r="V13" s="244">
        <f t="shared" si="3"/>
        <v>9</v>
      </c>
    </row>
    <row r="14" spans="1:22" s="193" customFormat="1" ht="21.75" customHeight="1" x14ac:dyDescent="0.25">
      <c r="A14" s="500" t="s">
        <v>242</v>
      </c>
      <c r="B14" s="170" t="s">
        <v>50</v>
      </c>
      <c r="C14" s="165">
        <v>4</v>
      </c>
      <c r="D14" s="172">
        <v>4</v>
      </c>
      <c r="E14" s="168">
        <v>576</v>
      </c>
      <c r="F14" s="168">
        <v>240</v>
      </c>
      <c r="G14" s="168">
        <v>326</v>
      </c>
      <c r="H14" s="168">
        <v>0</v>
      </c>
      <c r="I14" s="168">
        <v>0</v>
      </c>
      <c r="J14" s="505">
        <f t="shared" si="2"/>
        <v>1142</v>
      </c>
      <c r="K14" s="199">
        <v>263600</v>
      </c>
      <c r="L14" s="168">
        <f>E14/J14*100</f>
        <v>50.437828371278457</v>
      </c>
      <c r="M14" s="168">
        <f>F14/$J$14*100</f>
        <v>21.015761821366024</v>
      </c>
      <c r="N14" s="167">
        <f>G14/J14*100</f>
        <v>28.546409807355516</v>
      </c>
      <c r="O14" s="168">
        <v>0</v>
      </c>
      <c r="P14" s="168">
        <v>0</v>
      </c>
      <c r="Q14" s="168">
        <f>SUM(L14:P14)</f>
        <v>100</v>
      </c>
      <c r="R14" s="477" t="s">
        <v>255</v>
      </c>
      <c r="T14" s="218">
        <v>1</v>
      </c>
      <c r="U14" s="193">
        <v>1</v>
      </c>
      <c r="V14" s="244">
        <f t="shared" si="3"/>
        <v>2</v>
      </c>
    </row>
    <row r="15" spans="1:22" s="193" customFormat="1" ht="21.75" customHeight="1" x14ac:dyDescent="0.25">
      <c r="A15" s="500" t="s">
        <v>242</v>
      </c>
      <c r="B15" s="170" t="s">
        <v>51</v>
      </c>
      <c r="C15" s="169">
        <v>4</v>
      </c>
      <c r="D15" s="169">
        <v>2</v>
      </c>
      <c r="E15" s="168">
        <v>19</v>
      </c>
      <c r="F15" s="168">
        <v>4</v>
      </c>
      <c r="G15" s="168">
        <v>0</v>
      </c>
      <c r="H15" s="168">
        <v>0</v>
      </c>
      <c r="I15" s="168">
        <v>0</v>
      </c>
      <c r="J15" s="168">
        <f t="shared" si="2"/>
        <v>23</v>
      </c>
      <c r="K15" s="199">
        <v>6425</v>
      </c>
      <c r="L15" s="167">
        <f>E15/$J$15*100</f>
        <v>82.608695652173907</v>
      </c>
      <c r="M15" s="167">
        <f>F15/$J$15*100</f>
        <v>17.391304347826086</v>
      </c>
      <c r="N15" s="168">
        <v>0</v>
      </c>
      <c r="O15" s="168">
        <v>0</v>
      </c>
      <c r="P15" s="168">
        <v>0</v>
      </c>
      <c r="Q15" s="167">
        <f t="shared" si="1"/>
        <v>100</v>
      </c>
      <c r="R15" s="477" t="s">
        <v>256</v>
      </c>
      <c r="T15" s="218">
        <v>4</v>
      </c>
      <c r="U15" s="193">
        <v>0</v>
      </c>
      <c r="V15" s="244">
        <f t="shared" si="3"/>
        <v>4</v>
      </c>
    </row>
    <row r="16" spans="1:22" s="193" customFormat="1" ht="21.75" customHeight="1" x14ac:dyDescent="0.25">
      <c r="A16" s="500" t="s">
        <v>242</v>
      </c>
      <c r="B16" s="170" t="s">
        <v>52</v>
      </c>
      <c r="C16" s="169">
        <v>1</v>
      </c>
      <c r="D16" s="169">
        <v>1</v>
      </c>
      <c r="E16" s="168">
        <v>4</v>
      </c>
      <c r="F16" s="168">
        <v>0</v>
      </c>
      <c r="G16" s="168">
        <v>0</v>
      </c>
      <c r="H16" s="168">
        <v>0</v>
      </c>
      <c r="I16" s="168">
        <v>0</v>
      </c>
      <c r="J16" s="168">
        <f t="shared" si="2"/>
        <v>4</v>
      </c>
      <c r="K16" s="199">
        <v>1248</v>
      </c>
      <c r="L16" s="167">
        <f t="shared" ref="L16:L22" si="5">E16/J16*100</f>
        <v>100</v>
      </c>
      <c r="M16" s="168">
        <v>0</v>
      </c>
      <c r="N16" s="168">
        <v>0</v>
      </c>
      <c r="O16" s="168">
        <v>0</v>
      </c>
      <c r="P16" s="168">
        <v>0</v>
      </c>
      <c r="Q16" s="167">
        <f t="shared" si="1"/>
        <v>100</v>
      </c>
      <c r="R16" s="477" t="s">
        <v>257</v>
      </c>
      <c r="T16" s="218">
        <v>1</v>
      </c>
      <c r="U16" s="193">
        <v>0</v>
      </c>
      <c r="V16" s="244">
        <f t="shared" si="3"/>
        <v>1</v>
      </c>
    </row>
    <row r="17" spans="1:22" s="193" customFormat="1" ht="21.75" customHeight="1" x14ac:dyDescent="0.25">
      <c r="A17" s="500" t="s">
        <v>242</v>
      </c>
      <c r="B17" s="170" t="s">
        <v>53</v>
      </c>
      <c r="C17" s="169">
        <v>3</v>
      </c>
      <c r="D17" s="169">
        <v>3</v>
      </c>
      <c r="E17" s="168">
        <v>180</v>
      </c>
      <c r="F17" s="168">
        <v>0</v>
      </c>
      <c r="G17" s="168">
        <v>0</v>
      </c>
      <c r="H17" s="168">
        <v>0</v>
      </c>
      <c r="I17" s="168">
        <v>0</v>
      </c>
      <c r="J17" s="168">
        <f t="shared" si="2"/>
        <v>180</v>
      </c>
      <c r="K17" s="199">
        <v>51100</v>
      </c>
      <c r="L17" s="167">
        <f>E17/J17*100</f>
        <v>100</v>
      </c>
      <c r="M17" s="168">
        <v>0</v>
      </c>
      <c r="N17" s="168">
        <v>0</v>
      </c>
      <c r="O17" s="168">
        <f>H17/J17*100</f>
        <v>0</v>
      </c>
      <c r="P17" s="168">
        <v>0</v>
      </c>
      <c r="Q17" s="167">
        <f t="shared" si="1"/>
        <v>100</v>
      </c>
      <c r="R17" s="477" t="s">
        <v>258</v>
      </c>
      <c r="T17" s="218">
        <v>2</v>
      </c>
      <c r="U17" s="193">
        <v>0</v>
      </c>
      <c r="V17" s="244">
        <f t="shared" si="3"/>
        <v>2</v>
      </c>
    </row>
    <row r="18" spans="1:22" s="193" customFormat="1" ht="21.75" customHeight="1" x14ac:dyDescent="0.25">
      <c r="A18" s="500" t="s">
        <v>242</v>
      </c>
      <c r="B18" s="170" t="s">
        <v>176</v>
      </c>
      <c r="C18" s="169">
        <v>3</v>
      </c>
      <c r="D18" s="169">
        <v>3</v>
      </c>
      <c r="E18" s="168">
        <v>28</v>
      </c>
      <c r="F18" s="168">
        <v>0</v>
      </c>
      <c r="G18" s="168">
        <v>0</v>
      </c>
      <c r="H18" s="168">
        <v>18</v>
      </c>
      <c r="I18" s="168">
        <v>0</v>
      </c>
      <c r="J18" s="168">
        <f t="shared" si="2"/>
        <v>46</v>
      </c>
      <c r="K18" s="199">
        <v>16595</v>
      </c>
      <c r="L18" s="167">
        <f>E18/J18*100</f>
        <v>60.869565217391312</v>
      </c>
      <c r="M18" s="168">
        <v>0</v>
      </c>
      <c r="N18" s="168">
        <v>0</v>
      </c>
      <c r="O18" s="167">
        <f>H18/J18*100</f>
        <v>39.130434782608695</v>
      </c>
      <c r="P18" s="168">
        <v>0</v>
      </c>
      <c r="Q18" s="167">
        <f t="shared" si="1"/>
        <v>100</v>
      </c>
      <c r="R18" s="477" t="s">
        <v>259</v>
      </c>
      <c r="T18" s="218">
        <v>4</v>
      </c>
      <c r="U18" s="193">
        <v>1</v>
      </c>
      <c r="V18" s="244">
        <f t="shared" si="3"/>
        <v>5</v>
      </c>
    </row>
    <row r="19" spans="1:22" s="193" customFormat="1" ht="21.75" customHeight="1" x14ac:dyDescent="0.25">
      <c r="A19" s="500" t="s">
        <v>242</v>
      </c>
      <c r="B19" s="170" t="s">
        <v>55</v>
      </c>
      <c r="C19" s="169">
        <v>3</v>
      </c>
      <c r="D19" s="195">
        <v>3</v>
      </c>
      <c r="E19" s="168">
        <v>18</v>
      </c>
      <c r="F19" s="168">
        <v>0</v>
      </c>
      <c r="G19" s="168">
        <v>2</v>
      </c>
      <c r="H19" s="168">
        <v>1</v>
      </c>
      <c r="I19" s="168">
        <v>0</v>
      </c>
      <c r="J19" s="168">
        <f t="shared" si="2"/>
        <v>21</v>
      </c>
      <c r="K19" s="199">
        <v>5980</v>
      </c>
      <c r="L19" s="167">
        <f t="shared" si="5"/>
        <v>85.714285714285708</v>
      </c>
      <c r="M19" s="168">
        <v>0</v>
      </c>
      <c r="N19" s="167">
        <f>G19/$J$19*100</f>
        <v>9.5238095238095237</v>
      </c>
      <c r="O19" s="167">
        <f>H19/$J$19*100</f>
        <v>4.7619047619047619</v>
      </c>
      <c r="P19" s="168">
        <v>0</v>
      </c>
      <c r="Q19" s="167">
        <f t="shared" si="1"/>
        <v>99.999999999999986</v>
      </c>
      <c r="R19" s="477" t="s">
        <v>260</v>
      </c>
      <c r="T19" s="222">
        <v>3</v>
      </c>
      <c r="U19" s="193">
        <v>0</v>
      </c>
      <c r="V19" s="244">
        <f t="shared" si="3"/>
        <v>3</v>
      </c>
    </row>
    <row r="20" spans="1:22" s="193" customFormat="1" ht="21.75" customHeight="1" x14ac:dyDescent="0.25">
      <c r="A20" s="500" t="s">
        <v>242</v>
      </c>
      <c r="B20" s="170" t="s">
        <v>56</v>
      </c>
      <c r="C20" s="169">
        <v>6</v>
      </c>
      <c r="D20" s="169">
        <v>5</v>
      </c>
      <c r="E20" s="168">
        <v>57</v>
      </c>
      <c r="F20" s="168">
        <v>0</v>
      </c>
      <c r="G20" s="168">
        <v>0</v>
      </c>
      <c r="H20" s="168">
        <v>6</v>
      </c>
      <c r="I20" s="168">
        <v>0</v>
      </c>
      <c r="J20" s="168">
        <f t="shared" si="2"/>
        <v>63</v>
      </c>
      <c r="K20" s="199">
        <v>16700</v>
      </c>
      <c r="L20" s="167">
        <f t="shared" si="5"/>
        <v>90.476190476190482</v>
      </c>
      <c r="M20" s="168">
        <f>F20/J20*100</f>
        <v>0</v>
      </c>
      <c r="N20" s="168">
        <v>0</v>
      </c>
      <c r="O20" s="168">
        <f>H20/J20*100</f>
        <v>9.5238095238095237</v>
      </c>
      <c r="P20" s="168">
        <v>0</v>
      </c>
      <c r="Q20" s="167">
        <f t="shared" si="1"/>
        <v>100</v>
      </c>
      <c r="R20" s="477" t="s">
        <v>261</v>
      </c>
      <c r="T20" s="218">
        <v>4</v>
      </c>
      <c r="U20" s="193">
        <v>1</v>
      </c>
      <c r="V20" s="244">
        <f t="shared" si="3"/>
        <v>5</v>
      </c>
    </row>
    <row r="21" spans="1:22" s="193" customFormat="1" ht="21.75" customHeight="1" x14ac:dyDescent="0.25">
      <c r="A21" s="500" t="s">
        <v>242</v>
      </c>
      <c r="B21" s="174" t="s">
        <v>57</v>
      </c>
      <c r="C21" s="169">
        <v>6</v>
      </c>
      <c r="D21" s="195">
        <v>6</v>
      </c>
      <c r="E21" s="168">
        <v>30</v>
      </c>
      <c r="F21" s="168">
        <v>0</v>
      </c>
      <c r="G21" s="168">
        <v>0</v>
      </c>
      <c r="H21" s="168">
        <v>6</v>
      </c>
      <c r="I21" s="168">
        <v>0</v>
      </c>
      <c r="J21" s="168">
        <f t="shared" si="2"/>
        <v>36</v>
      </c>
      <c r="K21" s="200">
        <v>11696</v>
      </c>
      <c r="L21" s="168">
        <f t="shared" si="5"/>
        <v>83.333333333333343</v>
      </c>
      <c r="M21" s="168">
        <v>0</v>
      </c>
      <c r="N21" s="168">
        <f>G21/J21*100</f>
        <v>0</v>
      </c>
      <c r="O21" s="168">
        <f>H21/J21*100</f>
        <v>16.666666666666664</v>
      </c>
      <c r="P21" s="168">
        <f>I21/J21*100</f>
        <v>0</v>
      </c>
      <c r="Q21" s="167">
        <f t="shared" si="1"/>
        <v>100</v>
      </c>
      <c r="R21" s="478" t="s">
        <v>262</v>
      </c>
      <c r="T21" s="218">
        <v>6</v>
      </c>
      <c r="U21" s="193">
        <v>0</v>
      </c>
      <c r="V21" s="244">
        <f t="shared" si="3"/>
        <v>6</v>
      </c>
    </row>
    <row r="22" spans="1:22" s="193" customFormat="1" ht="21.75" customHeight="1" x14ac:dyDescent="0.25">
      <c r="A22" s="500" t="s">
        <v>242</v>
      </c>
      <c r="B22" s="174" t="s">
        <v>58</v>
      </c>
      <c r="C22" s="177">
        <v>2</v>
      </c>
      <c r="D22" s="177">
        <v>2</v>
      </c>
      <c r="E22" s="183">
        <v>73</v>
      </c>
      <c r="F22" s="168">
        <v>0</v>
      </c>
      <c r="G22" s="168">
        <v>0</v>
      </c>
      <c r="H22" s="168">
        <v>0</v>
      </c>
      <c r="I22" s="183">
        <v>0</v>
      </c>
      <c r="J22" s="183">
        <f t="shared" si="2"/>
        <v>73</v>
      </c>
      <c r="K22" s="200">
        <v>17344</v>
      </c>
      <c r="L22" s="179">
        <f t="shared" si="5"/>
        <v>100</v>
      </c>
      <c r="M22" s="168">
        <v>0</v>
      </c>
      <c r="N22" s="168">
        <v>0</v>
      </c>
      <c r="O22" s="168">
        <v>0</v>
      </c>
      <c r="P22" s="183">
        <v>0</v>
      </c>
      <c r="Q22" s="179">
        <f t="shared" si="1"/>
        <v>100</v>
      </c>
      <c r="R22" s="479" t="s">
        <v>263</v>
      </c>
      <c r="T22" s="225">
        <v>2</v>
      </c>
      <c r="U22" s="193">
        <v>0</v>
      </c>
      <c r="V22" s="244">
        <f t="shared" si="3"/>
        <v>2</v>
      </c>
    </row>
    <row r="23" spans="1:22" ht="21.75" customHeight="1" thickBot="1" x14ac:dyDescent="0.3">
      <c r="A23" s="209"/>
      <c r="B23" s="96" t="s">
        <v>83</v>
      </c>
      <c r="C23" s="97">
        <f>SUM(C8:C22)</f>
        <v>66</v>
      </c>
      <c r="D23" s="97">
        <f t="shared" ref="D23:H23" si="6">SUM(D8:D22)</f>
        <v>53</v>
      </c>
      <c r="E23" s="602">
        <f t="shared" si="6"/>
        <v>1134.5</v>
      </c>
      <c r="F23" s="98">
        <f t="shared" si="6"/>
        <v>284</v>
      </c>
      <c r="G23" s="98">
        <f t="shared" si="6"/>
        <v>413.1</v>
      </c>
      <c r="H23" s="98">
        <f t="shared" si="6"/>
        <v>44</v>
      </c>
      <c r="I23" s="98">
        <f t="shared" ref="I23" si="7">SUM(I8:I22)</f>
        <v>0</v>
      </c>
      <c r="J23" s="162">
        <f t="shared" si="2"/>
        <v>1875.6</v>
      </c>
      <c r="K23" s="147">
        <f>SUM(K8:K22)</f>
        <v>452766</v>
      </c>
      <c r="L23" s="99">
        <f>E23/J23*100</f>
        <v>60.487310727233954</v>
      </c>
      <c r="M23" s="162">
        <f>F23/J23*100</f>
        <v>15.141821283855833</v>
      </c>
      <c r="N23" s="99">
        <f>G23/J23*100</f>
        <v>22.02495201535509</v>
      </c>
      <c r="O23" s="99">
        <f>H23/J23*100</f>
        <v>2.3459159735551292</v>
      </c>
      <c r="P23" s="98">
        <v>0</v>
      </c>
      <c r="Q23" s="99">
        <f t="shared" si="1"/>
        <v>100</v>
      </c>
      <c r="R23" s="480" t="s">
        <v>226</v>
      </c>
      <c r="T23" s="51">
        <f>SUM(T8:T22)</f>
        <v>52</v>
      </c>
      <c r="U23" s="44">
        <f>SUM(U8:U22)</f>
        <v>14</v>
      </c>
      <c r="V23" s="51">
        <f>SUM(V8:V22)</f>
        <v>66</v>
      </c>
    </row>
    <row r="24" spans="1:22" ht="6.75" customHeight="1" thickTop="1" x14ac:dyDescent="0.25">
      <c r="B24" s="766"/>
      <c r="C24" s="766"/>
      <c r="D24" s="766"/>
      <c r="E24" s="766"/>
      <c r="F24" s="766"/>
      <c r="G24" s="766"/>
      <c r="H24" s="766"/>
      <c r="I24" s="766"/>
      <c r="J24" s="61"/>
      <c r="K24" s="61"/>
      <c r="L24" s="61"/>
      <c r="M24" s="61"/>
      <c r="N24" s="61"/>
      <c r="R24" s="48"/>
    </row>
    <row r="25" spans="1:22" ht="42" customHeight="1" x14ac:dyDescent="0.25">
      <c r="B25" s="791" t="s">
        <v>138</v>
      </c>
      <c r="C25" s="791"/>
      <c r="D25" s="791"/>
      <c r="E25" s="791"/>
      <c r="F25" s="791"/>
      <c r="G25" s="791"/>
      <c r="H25" s="791"/>
      <c r="I25" s="791"/>
      <c r="J25" s="791"/>
      <c r="K25" s="768" t="s">
        <v>445</v>
      </c>
      <c r="L25" s="768"/>
      <c r="M25" s="768"/>
      <c r="N25" s="768"/>
      <c r="O25" s="768"/>
      <c r="P25" s="768"/>
      <c r="Q25" s="768"/>
      <c r="R25" s="768"/>
      <c r="S25" s="394"/>
    </row>
    <row r="26" spans="1:22" ht="26.25" customHeight="1" x14ac:dyDescent="0.25">
      <c r="B26" s="765" t="s">
        <v>187</v>
      </c>
      <c r="C26" s="765"/>
      <c r="D26" s="765"/>
      <c r="E26" s="765"/>
      <c r="F26" s="765"/>
      <c r="G26" s="765"/>
      <c r="H26" s="765"/>
      <c r="I26" s="765"/>
      <c r="J26" s="765"/>
      <c r="K26" s="775" t="s">
        <v>388</v>
      </c>
      <c r="L26" s="775"/>
      <c r="M26" s="775"/>
      <c r="N26" s="775"/>
      <c r="O26" s="775"/>
      <c r="P26" s="775"/>
      <c r="Q26" s="775"/>
      <c r="R26" s="775"/>
    </row>
    <row r="27" spans="1:22" ht="26.25" customHeight="1" x14ac:dyDescent="0.25">
      <c r="B27" s="790" t="s">
        <v>175</v>
      </c>
      <c r="C27" s="790"/>
      <c r="D27" s="790"/>
      <c r="E27" s="790"/>
      <c r="F27" s="790"/>
      <c r="G27" s="790"/>
      <c r="H27" s="790"/>
      <c r="I27" s="790"/>
      <c r="J27" s="790"/>
      <c r="K27" s="745" t="s">
        <v>333</v>
      </c>
      <c r="L27" s="745"/>
      <c r="M27" s="745"/>
      <c r="N27" s="745"/>
      <c r="O27" s="745"/>
      <c r="P27" s="745"/>
      <c r="Q27" s="745"/>
      <c r="R27" s="745"/>
    </row>
    <row r="28" spans="1:22" ht="25.5" customHeight="1" x14ac:dyDescent="0.25">
      <c r="B28" s="360"/>
      <c r="C28" s="360"/>
      <c r="D28" s="360"/>
      <c r="E28" s="360"/>
      <c r="F28" s="360"/>
      <c r="G28" s="360"/>
      <c r="H28" s="360"/>
      <c r="I28" s="360"/>
      <c r="J28" s="360"/>
      <c r="K28" s="360"/>
      <c r="L28" s="360"/>
      <c r="M28" s="360"/>
      <c r="N28" s="360"/>
    </row>
    <row r="29" spans="1:22" ht="21" customHeight="1" x14ac:dyDescent="0.25">
      <c r="B29" s="86"/>
      <c r="C29" s="86"/>
      <c r="D29" s="86"/>
      <c r="E29" s="86"/>
      <c r="F29" s="86"/>
      <c r="G29" s="86"/>
      <c r="H29" s="86"/>
      <c r="I29" s="86"/>
      <c r="J29" s="86"/>
      <c r="K29" s="86"/>
      <c r="L29" s="86"/>
      <c r="M29" s="86"/>
      <c r="N29" s="86"/>
    </row>
    <row r="30" spans="1:22" ht="15.75" x14ac:dyDescent="0.25">
      <c r="B30" s="752" t="s">
        <v>438</v>
      </c>
      <c r="C30" s="752"/>
      <c r="D30" s="752"/>
      <c r="E30" s="752"/>
      <c r="F30" s="91"/>
      <c r="G30" s="90"/>
      <c r="H30" s="90"/>
      <c r="I30" s="90"/>
      <c r="J30" s="485">
        <v>32</v>
      </c>
      <c r="K30" s="485">
        <v>33</v>
      </c>
      <c r="L30" s="401"/>
      <c r="M30" s="95"/>
      <c r="N30" s="747" t="s">
        <v>442</v>
      </c>
      <c r="O30" s="747"/>
      <c r="P30" s="747"/>
      <c r="Q30" s="747"/>
      <c r="R30" s="747"/>
    </row>
    <row r="31" spans="1:22" x14ac:dyDescent="0.25">
      <c r="B31" s="140" t="s">
        <v>130</v>
      </c>
      <c r="R31" s="360"/>
    </row>
    <row r="32" spans="1:22" x14ac:dyDescent="0.25">
      <c r="R32" s="360"/>
    </row>
    <row r="33" spans="18:18" x14ac:dyDescent="0.25">
      <c r="R33" s="359"/>
    </row>
    <row r="34" spans="18:18" x14ac:dyDescent="0.25">
      <c r="R34" s="392"/>
    </row>
  </sheetData>
  <mergeCells count="27">
    <mergeCell ref="K1:R1"/>
    <mergeCell ref="K2:R2"/>
    <mergeCell ref="Q3:R3"/>
    <mergeCell ref="B27:J27"/>
    <mergeCell ref="K27:R27"/>
    <mergeCell ref="B25:J25"/>
    <mergeCell ref="B26:J26"/>
    <mergeCell ref="K25:R25"/>
    <mergeCell ref="K26:R26"/>
    <mergeCell ref="B1:J1"/>
    <mergeCell ref="B2:J2"/>
    <mergeCell ref="E5:J5"/>
    <mergeCell ref="K4:K5"/>
    <mergeCell ref="K6:K7"/>
    <mergeCell ref="B30:E30"/>
    <mergeCell ref="E4:J4"/>
    <mergeCell ref="L4:Q4"/>
    <mergeCell ref="B24:F24"/>
    <mergeCell ref="G24:I24"/>
    <mergeCell ref="C4:C5"/>
    <mergeCell ref="C6:C7"/>
    <mergeCell ref="D4:D5"/>
    <mergeCell ref="D6:D7"/>
    <mergeCell ref="B4:B7"/>
    <mergeCell ref="L5:Q5"/>
    <mergeCell ref="N30:R30"/>
    <mergeCell ref="R4:R7"/>
  </mergeCells>
  <printOptions horizontalCentered="1"/>
  <pageMargins left="0.39370078740157483" right="0.39370078740157483" top="0.59055118110236227" bottom="0.19685039370078741" header="0" footer="0"/>
  <pageSetup paperSize="9" orientation="portrait" verticalDpi="0" r:id="rId1"/>
  <headerFooter alignWithMargins="0"/>
  <colBreaks count="1" manualBreakCount="1">
    <brk id="10" max="2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AA43"/>
  <sheetViews>
    <sheetView rightToLeft="1" view="pageBreakPreview" topLeftCell="A4" zoomScaleSheetLayoutView="100" workbookViewId="0">
      <selection activeCell="E15" sqref="E15"/>
    </sheetView>
  </sheetViews>
  <sheetFormatPr defaultRowHeight="15" x14ac:dyDescent="0.25"/>
  <cols>
    <col min="1" max="1" width="9.140625" style="64"/>
    <col min="2" max="2" width="14" style="64" customWidth="1"/>
    <col min="3" max="3" width="14.5703125" style="64" customWidth="1"/>
    <col min="4" max="8" width="10.7109375" style="64" customWidth="1"/>
    <col min="9" max="13" width="10" style="64" customWidth="1"/>
    <col min="14" max="14" width="1.42578125" style="64" customWidth="1"/>
    <col min="15" max="15" width="10.42578125" style="64" customWidth="1"/>
    <col min="16" max="16" width="9.28515625" style="64" customWidth="1"/>
    <col min="17" max="17" width="15.7109375" style="44" customWidth="1"/>
    <col min="18" max="19" width="13.140625" style="64" customWidth="1"/>
    <col min="20" max="16384" width="9.140625" style="64"/>
  </cols>
  <sheetData>
    <row r="1" spans="1:27" s="70" customFormat="1" ht="41.25" customHeight="1" x14ac:dyDescent="0.25">
      <c r="B1" s="749" t="s">
        <v>482</v>
      </c>
      <c r="C1" s="749"/>
      <c r="D1" s="749"/>
      <c r="E1" s="749"/>
      <c r="F1" s="749"/>
      <c r="G1" s="749"/>
      <c r="H1" s="749"/>
      <c r="I1" s="749" t="s">
        <v>482</v>
      </c>
      <c r="J1" s="749"/>
      <c r="K1" s="749"/>
      <c r="L1" s="749"/>
      <c r="M1" s="749"/>
      <c r="N1" s="749"/>
      <c r="O1" s="749"/>
      <c r="P1" s="749"/>
      <c r="Q1" s="749"/>
      <c r="R1" s="69"/>
      <c r="S1" s="69"/>
    </row>
    <row r="2" spans="1:27" s="70" customFormat="1" ht="51.75" customHeight="1" x14ac:dyDescent="0.25">
      <c r="B2" s="748" t="s">
        <v>484</v>
      </c>
      <c r="C2" s="748"/>
      <c r="D2" s="748"/>
      <c r="E2" s="748"/>
      <c r="F2" s="748"/>
      <c r="G2" s="748"/>
      <c r="H2" s="748"/>
      <c r="I2" s="788" t="s">
        <v>484</v>
      </c>
      <c r="J2" s="788"/>
      <c r="K2" s="788"/>
      <c r="L2" s="788"/>
      <c r="M2" s="788"/>
      <c r="N2" s="788"/>
      <c r="O2" s="788"/>
      <c r="P2" s="788"/>
      <c r="Q2" s="788"/>
      <c r="R2" s="69"/>
      <c r="S2" s="749" t="s">
        <v>481</v>
      </c>
      <c r="T2" s="749"/>
      <c r="U2" s="749"/>
      <c r="V2" s="749"/>
      <c r="W2" s="749"/>
      <c r="X2" s="749"/>
      <c r="Y2" s="749"/>
      <c r="Z2" s="749"/>
      <c r="AA2" s="749"/>
    </row>
    <row r="3" spans="1:27" s="70" customFormat="1" ht="20.25" customHeight="1" thickBot="1" x14ac:dyDescent="0.3">
      <c r="B3" s="734" t="s">
        <v>125</v>
      </c>
      <c r="C3" s="734"/>
      <c r="D3" s="734"/>
      <c r="E3" s="734"/>
      <c r="F3" s="734"/>
      <c r="G3" s="734"/>
      <c r="H3" s="734"/>
      <c r="I3" s="771" t="s">
        <v>271</v>
      </c>
      <c r="J3" s="771"/>
      <c r="K3" s="771"/>
      <c r="L3" s="771"/>
      <c r="M3" s="771"/>
      <c r="N3" s="771"/>
      <c r="O3" s="771"/>
      <c r="P3" s="771"/>
      <c r="Q3" s="771"/>
      <c r="R3" s="71"/>
      <c r="S3" s="71"/>
    </row>
    <row r="4" spans="1:27" s="70" customFormat="1" ht="29.25" customHeight="1" thickTop="1" x14ac:dyDescent="0.25">
      <c r="B4" s="735" t="s">
        <v>33</v>
      </c>
      <c r="C4" s="801" t="s">
        <v>185</v>
      </c>
      <c r="D4" s="743" t="s">
        <v>131</v>
      </c>
      <c r="E4" s="743"/>
      <c r="F4" s="743"/>
      <c r="G4" s="743"/>
      <c r="H4" s="743"/>
      <c r="I4" s="743" t="s">
        <v>105</v>
      </c>
      <c r="J4" s="743"/>
      <c r="K4" s="743"/>
      <c r="L4" s="743"/>
      <c r="M4" s="743"/>
      <c r="N4" s="798"/>
      <c r="O4" s="743" t="s">
        <v>89</v>
      </c>
      <c r="P4" s="743"/>
      <c r="Q4" s="744" t="s">
        <v>244</v>
      </c>
      <c r="R4" s="72"/>
      <c r="S4" s="796"/>
      <c r="T4" s="795"/>
      <c r="U4" s="795"/>
      <c r="V4" s="795"/>
      <c r="W4" s="795"/>
      <c r="X4" s="795"/>
      <c r="Y4" s="795"/>
    </row>
    <row r="5" spans="1:27" s="70" customFormat="1" ht="29.25" customHeight="1" x14ac:dyDescent="0.25">
      <c r="B5" s="736"/>
      <c r="C5" s="802"/>
      <c r="D5" s="742" t="s">
        <v>390</v>
      </c>
      <c r="E5" s="742"/>
      <c r="F5" s="742"/>
      <c r="G5" s="742"/>
      <c r="H5" s="742"/>
      <c r="I5" s="742" t="s">
        <v>391</v>
      </c>
      <c r="J5" s="742"/>
      <c r="K5" s="742"/>
      <c r="L5" s="742"/>
      <c r="M5" s="742"/>
      <c r="N5" s="799"/>
      <c r="O5" s="742" t="s">
        <v>392</v>
      </c>
      <c r="P5" s="742"/>
      <c r="Q5" s="740"/>
      <c r="R5" s="405"/>
      <c r="S5" s="797"/>
      <c r="T5" s="405"/>
      <c r="U5" s="405"/>
      <c r="V5" s="405"/>
      <c r="W5" s="405"/>
      <c r="X5" s="405"/>
      <c r="Y5" s="405"/>
    </row>
    <row r="6" spans="1:27" s="70" customFormat="1" ht="36" customHeight="1" x14ac:dyDescent="0.25">
      <c r="B6" s="736"/>
      <c r="C6" s="803" t="s">
        <v>340</v>
      </c>
      <c r="D6" s="632" t="s">
        <v>63</v>
      </c>
      <c r="E6" s="632" t="s">
        <v>64</v>
      </c>
      <c r="F6" s="632" t="s">
        <v>65</v>
      </c>
      <c r="G6" s="632" t="s">
        <v>1</v>
      </c>
      <c r="H6" s="632" t="s">
        <v>25</v>
      </c>
      <c r="I6" s="576" t="s">
        <v>63</v>
      </c>
      <c r="J6" s="576" t="s">
        <v>64</v>
      </c>
      <c r="K6" s="576" t="s">
        <v>65</v>
      </c>
      <c r="L6" s="576" t="s">
        <v>1</v>
      </c>
      <c r="M6" s="576" t="s">
        <v>25</v>
      </c>
      <c r="N6" s="800"/>
      <c r="O6" s="577" t="s">
        <v>84</v>
      </c>
      <c r="P6" s="514" t="s">
        <v>88</v>
      </c>
      <c r="Q6" s="740"/>
      <c r="R6" s="73"/>
      <c r="S6" s="797"/>
      <c r="T6" s="73"/>
      <c r="U6" s="73"/>
      <c r="V6" s="73"/>
      <c r="W6" s="73"/>
      <c r="X6" s="73"/>
      <c r="Y6" s="73"/>
    </row>
    <row r="7" spans="1:27" s="70" customFormat="1" ht="29.25" customHeight="1" x14ac:dyDescent="0.25">
      <c r="B7" s="737"/>
      <c r="C7" s="804"/>
      <c r="D7" s="633" t="s">
        <v>343</v>
      </c>
      <c r="E7" s="633" t="s">
        <v>344</v>
      </c>
      <c r="F7" s="633" t="s">
        <v>345</v>
      </c>
      <c r="G7" s="633" t="s">
        <v>346</v>
      </c>
      <c r="H7" s="633" t="s">
        <v>294</v>
      </c>
      <c r="I7" s="438" t="s">
        <v>343</v>
      </c>
      <c r="J7" s="438" t="s">
        <v>344</v>
      </c>
      <c r="K7" s="438" t="s">
        <v>345</v>
      </c>
      <c r="L7" s="438" t="s">
        <v>346</v>
      </c>
      <c r="M7" s="438" t="s">
        <v>294</v>
      </c>
      <c r="N7" s="404"/>
      <c r="O7" s="438" t="s">
        <v>443</v>
      </c>
      <c r="P7" s="515" t="s">
        <v>88</v>
      </c>
      <c r="Q7" s="741"/>
      <c r="R7" s="406"/>
      <c r="S7" s="373"/>
      <c r="T7" s="406"/>
      <c r="U7" s="406"/>
      <c r="V7" s="406"/>
      <c r="W7" s="406"/>
      <c r="X7" s="406"/>
      <c r="Y7" s="406"/>
    </row>
    <row r="8" spans="1:27" s="188" customFormat="1" ht="21.75" customHeight="1" x14ac:dyDescent="0.2">
      <c r="A8" s="188" t="s">
        <v>242</v>
      </c>
      <c r="B8" s="164" t="s">
        <v>44</v>
      </c>
      <c r="C8" s="638">
        <v>8</v>
      </c>
      <c r="D8" s="634">
        <v>0</v>
      </c>
      <c r="E8" s="634">
        <v>0</v>
      </c>
      <c r="F8" s="634">
        <v>7</v>
      </c>
      <c r="G8" s="634">
        <v>2</v>
      </c>
      <c r="H8" s="634">
        <v>0</v>
      </c>
      <c r="I8" s="572">
        <f t="shared" ref="I8:I16" si="0">D8/C8*100</f>
        <v>0</v>
      </c>
      <c r="J8" s="572">
        <f t="shared" ref="J8:J14" si="1">E8/C8*100</f>
        <v>0</v>
      </c>
      <c r="K8" s="572">
        <f t="shared" ref="K8:K23" si="2">F8/C8*100</f>
        <v>87.5</v>
      </c>
      <c r="L8" s="572">
        <f t="shared" ref="L8:L14" si="3">G8/C8*100</f>
        <v>25</v>
      </c>
      <c r="M8" s="572">
        <f t="shared" ref="M8:M14" si="4">H8/C8*100</f>
        <v>0</v>
      </c>
      <c r="N8" s="171"/>
      <c r="O8" s="573">
        <v>12145</v>
      </c>
      <c r="P8" s="390">
        <f>O8/O23*100</f>
        <v>2.836278205146169</v>
      </c>
      <c r="Q8" s="476" t="s">
        <v>249</v>
      </c>
      <c r="R8" s="186"/>
      <c r="S8" s="187"/>
    </row>
    <row r="9" spans="1:27" s="188" customFormat="1" ht="21.75" customHeight="1" x14ac:dyDescent="0.2">
      <c r="A9" s="188" t="s">
        <v>242</v>
      </c>
      <c r="B9" s="170" t="s">
        <v>45</v>
      </c>
      <c r="C9" s="638">
        <v>5</v>
      </c>
      <c r="D9" s="635">
        <v>2</v>
      </c>
      <c r="E9" s="635">
        <v>0</v>
      </c>
      <c r="F9" s="635">
        <v>2</v>
      </c>
      <c r="G9" s="635">
        <v>1</v>
      </c>
      <c r="H9" s="635">
        <v>0</v>
      </c>
      <c r="I9" s="168">
        <f t="shared" si="0"/>
        <v>40</v>
      </c>
      <c r="J9" s="168">
        <f t="shared" si="1"/>
        <v>0</v>
      </c>
      <c r="K9" s="168">
        <f t="shared" si="2"/>
        <v>40</v>
      </c>
      <c r="L9" s="168">
        <f t="shared" si="3"/>
        <v>20</v>
      </c>
      <c r="M9" s="168">
        <f t="shared" si="4"/>
        <v>0</v>
      </c>
      <c r="N9" s="167"/>
      <c r="O9" s="169">
        <v>13975</v>
      </c>
      <c r="P9" s="168">
        <f>O9/O23*100</f>
        <v>3.2636465966996884</v>
      </c>
      <c r="Q9" s="477" t="s">
        <v>250</v>
      </c>
      <c r="R9" s="186"/>
      <c r="S9" s="65"/>
    </row>
    <row r="10" spans="1:27" s="188" customFormat="1" ht="21.75" customHeight="1" x14ac:dyDescent="0.2">
      <c r="A10" s="188" t="s">
        <v>242</v>
      </c>
      <c r="B10" s="170" t="s">
        <v>46</v>
      </c>
      <c r="C10" s="638">
        <v>6</v>
      </c>
      <c r="D10" s="635">
        <v>0</v>
      </c>
      <c r="E10" s="635">
        <v>1</v>
      </c>
      <c r="F10" s="635">
        <v>2</v>
      </c>
      <c r="G10" s="635">
        <v>3</v>
      </c>
      <c r="H10" s="635">
        <v>0</v>
      </c>
      <c r="I10" s="168">
        <f t="shared" si="0"/>
        <v>0</v>
      </c>
      <c r="J10" s="168">
        <f t="shared" si="1"/>
        <v>16.666666666666664</v>
      </c>
      <c r="K10" s="168">
        <f t="shared" si="2"/>
        <v>33.333333333333329</v>
      </c>
      <c r="L10" s="168">
        <f t="shared" si="3"/>
        <v>50</v>
      </c>
      <c r="M10" s="168">
        <f t="shared" si="4"/>
        <v>0</v>
      </c>
      <c r="N10" s="167"/>
      <c r="O10" s="169">
        <v>4530</v>
      </c>
      <c r="P10" s="168">
        <f>O10/O23*100</f>
        <v>1.0579119200751048</v>
      </c>
      <c r="Q10" s="477" t="s">
        <v>251</v>
      </c>
      <c r="R10" s="185"/>
      <c r="S10" s="65"/>
    </row>
    <row r="11" spans="1:27" s="188" customFormat="1" ht="21.75" customHeight="1" x14ac:dyDescent="0.2">
      <c r="A11" s="188" t="s">
        <v>242</v>
      </c>
      <c r="B11" s="170" t="s">
        <v>47</v>
      </c>
      <c r="C11" s="638">
        <v>4</v>
      </c>
      <c r="D11" s="635">
        <v>0</v>
      </c>
      <c r="E11" s="635">
        <v>0</v>
      </c>
      <c r="F11" s="635">
        <v>4</v>
      </c>
      <c r="G11" s="635">
        <v>0</v>
      </c>
      <c r="H11" s="635">
        <v>0</v>
      </c>
      <c r="I11" s="168">
        <f t="shared" si="0"/>
        <v>0</v>
      </c>
      <c r="J11" s="168">
        <f t="shared" si="1"/>
        <v>0</v>
      </c>
      <c r="K11" s="168">
        <f t="shared" si="2"/>
        <v>100</v>
      </c>
      <c r="L11" s="168">
        <f t="shared" si="3"/>
        <v>0</v>
      </c>
      <c r="M11" s="168">
        <f t="shared" si="4"/>
        <v>0</v>
      </c>
      <c r="N11" s="167"/>
      <c r="O11" s="169">
        <v>5619</v>
      </c>
      <c r="P11" s="168">
        <f>O11/O23*100</f>
        <v>1.3122311432454776</v>
      </c>
      <c r="Q11" s="477" t="s">
        <v>252</v>
      </c>
      <c r="R11" s="189"/>
      <c r="S11" s="65"/>
    </row>
    <row r="12" spans="1:27" s="188" customFormat="1" ht="21.75" customHeight="1" x14ac:dyDescent="0.2">
      <c r="A12" s="188" t="s">
        <v>242</v>
      </c>
      <c r="B12" s="170" t="s">
        <v>48</v>
      </c>
      <c r="C12" s="638">
        <v>3</v>
      </c>
      <c r="D12" s="635">
        <v>0</v>
      </c>
      <c r="E12" s="635">
        <v>1</v>
      </c>
      <c r="F12" s="635">
        <v>2</v>
      </c>
      <c r="G12" s="635">
        <v>0</v>
      </c>
      <c r="H12" s="635">
        <v>0</v>
      </c>
      <c r="I12" s="168">
        <f t="shared" si="0"/>
        <v>0</v>
      </c>
      <c r="J12" s="168">
        <f t="shared" si="1"/>
        <v>33.333333333333329</v>
      </c>
      <c r="K12" s="168">
        <f t="shared" si="2"/>
        <v>66.666666666666657</v>
      </c>
      <c r="L12" s="168">
        <f t="shared" si="3"/>
        <v>0</v>
      </c>
      <c r="M12" s="168">
        <f t="shared" si="4"/>
        <v>0</v>
      </c>
      <c r="N12" s="167"/>
      <c r="O12" s="169">
        <v>11350</v>
      </c>
      <c r="P12" s="168">
        <f>O12/O23*100</f>
        <v>2.6506181661925914</v>
      </c>
      <c r="Q12" s="477" t="s">
        <v>253</v>
      </c>
      <c r="R12" s="185"/>
      <c r="S12" s="65"/>
    </row>
    <row r="13" spans="1:27" s="188" customFormat="1" ht="21.75" customHeight="1" x14ac:dyDescent="0.2">
      <c r="A13" s="188" t="s">
        <v>242</v>
      </c>
      <c r="B13" s="170" t="s">
        <v>49</v>
      </c>
      <c r="C13" s="638">
        <v>8</v>
      </c>
      <c r="D13" s="635">
        <v>0</v>
      </c>
      <c r="E13" s="635">
        <v>0</v>
      </c>
      <c r="F13" s="635">
        <v>8</v>
      </c>
      <c r="G13" s="635">
        <v>0</v>
      </c>
      <c r="H13" s="635">
        <v>1</v>
      </c>
      <c r="I13" s="168">
        <f t="shared" si="0"/>
        <v>0</v>
      </c>
      <c r="J13" s="168">
        <f t="shared" si="1"/>
        <v>0</v>
      </c>
      <c r="K13" s="168">
        <f t="shared" si="2"/>
        <v>100</v>
      </c>
      <c r="L13" s="168">
        <f t="shared" si="3"/>
        <v>0</v>
      </c>
      <c r="M13" s="168">
        <f t="shared" si="4"/>
        <v>12.5</v>
      </c>
      <c r="N13" s="167"/>
      <c r="O13" s="169">
        <v>9828</v>
      </c>
      <c r="P13" s="168">
        <f>O13/O23*100</f>
        <v>2.2951784438185716</v>
      </c>
      <c r="Q13" s="477" t="s">
        <v>254</v>
      </c>
      <c r="R13" s="185"/>
      <c r="S13" s="65"/>
    </row>
    <row r="14" spans="1:27" s="188" customFormat="1" ht="21.75" customHeight="1" x14ac:dyDescent="0.2">
      <c r="A14" s="188" t="s">
        <v>242</v>
      </c>
      <c r="B14" s="170" t="s">
        <v>50</v>
      </c>
      <c r="C14" s="638">
        <v>4</v>
      </c>
      <c r="D14" s="635">
        <v>3</v>
      </c>
      <c r="E14" s="635">
        <v>0</v>
      </c>
      <c r="F14" s="635">
        <v>1</v>
      </c>
      <c r="G14" s="635">
        <v>0</v>
      </c>
      <c r="H14" s="635">
        <v>0</v>
      </c>
      <c r="I14" s="168">
        <f t="shared" si="0"/>
        <v>75</v>
      </c>
      <c r="J14" s="168">
        <f t="shared" si="1"/>
        <v>0</v>
      </c>
      <c r="K14" s="168">
        <f t="shared" si="2"/>
        <v>25</v>
      </c>
      <c r="L14" s="168">
        <f t="shared" si="3"/>
        <v>0</v>
      </c>
      <c r="M14" s="168">
        <f t="shared" si="4"/>
        <v>0</v>
      </c>
      <c r="N14" s="167"/>
      <c r="O14" s="199">
        <v>248700</v>
      </c>
      <c r="P14" s="168">
        <f>O14/O23*100</f>
        <v>58.080065016043825</v>
      </c>
      <c r="Q14" s="477" t="s">
        <v>255</v>
      </c>
      <c r="R14" s="185"/>
      <c r="S14" s="65"/>
    </row>
    <row r="15" spans="1:27" s="188" customFormat="1" ht="21.75" customHeight="1" x14ac:dyDescent="0.2">
      <c r="A15" s="188" t="s">
        <v>242</v>
      </c>
      <c r="B15" s="170" t="s">
        <v>51</v>
      </c>
      <c r="C15" s="638">
        <v>4</v>
      </c>
      <c r="D15" s="635">
        <v>0</v>
      </c>
      <c r="E15" s="635">
        <v>1</v>
      </c>
      <c r="F15" s="635">
        <v>1</v>
      </c>
      <c r="G15" s="635">
        <v>0</v>
      </c>
      <c r="H15" s="635">
        <v>2</v>
      </c>
      <c r="I15" s="168">
        <f t="shared" si="0"/>
        <v>0</v>
      </c>
      <c r="J15" s="168">
        <f t="shared" ref="J15:J23" si="5">E15/C15*100</f>
        <v>25</v>
      </c>
      <c r="K15" s="168">
        <f t="shared" si="2"/>
        <v>25</v>
      </c>
      <c r="L15" s="168">
        <f t="shared" ref="L15:L23" si="6">G15/C15*100</f>
        <v>0</v>
      </c>
      <c r="M15" s="168">
        <f t="shared" ref="M15:M23" si="7">H15/C15*100</f>
        <v>50</v>
      </c>
      <c r="N15" s="167"/>
      <c r="O15" s="169">
        <v>6310</v>
      </c>
      <c r="P15" s="168">
        <f>O15/O23*100</f>
        <v>1.4736035796189648</v>
      </c>
      <c r="Q15" s="477" t="s">
        <v>256</v>
      </c>
      <c r="R15" s="185"/>
      <c r="S15" s="65"/>
    </row>
    <row r="16" spans="1:27" s="188" customFormat="1" ht="21.75" customHeight="1" x14ac:dyDescent="0.2">
      <c r="A16" s="188" t="s">
        <v>242</v>
      </c>
      <c r="B16" s="170" t="s">
        <v>52</v>
      </c>
      <c r="C16" s="638">
        <v>1</v>
      </c>
      <c r="D16" s="635">
        <v>0</v>
      </c>
      <c r="E16" s="635">
        <v>0</v>
      </c>
      <c r="F16" s="635">
        <v>1</v>
      </c>
      <c r="G16" s="635">
        <v>0</v>
      </c>
      <c r="H16" s="635">
        <v>1</v>
      </c>
      <c r="I16" s="168">
        <f t="shared" si="0"/>
        <v>0</v>
      </c>
      <c r="J16" s="168">
        <f t="shared" si="5"/>
        <v>0</v>
      </c>
      <c r="K16" s="168">
        <f t="shared" si="2"/>
        <v>100</v>
      </c>
      <c r="L16" s="168">
        <f t="shared" si="6"/>
        <v>0</v>
      </c>
      <c r="M16" s="168">
        <f t="shared" si="7"/>
        <v>100</v>
      </c>
      <c r="N16" s="167"/>
      <c r="O16" s="169">
        <v>1200</v>
      </c>
      <c r="P16" s="168">
        <f>O16/O23*100</f>
        <v>0.28024156823181579</v>
      </c>
      <c r="Q16" s="477" t="s">
        <v>257</v>
      </c>
      <c r="R16" s="185"/>
      <c r="S16" s="65"/>
    </row>
    <row r="17" spans="1:24" s="188" customFormat="1" ht="21.75" customHeight="1" x14ac:dyDescent="0.2">
      <c r="A17" s="188" t="s">
        <v>242</v>
      </c>
      <c r="B17" s="170" t="s">
        <v>53</v>
      </c>
      <c r="C17" s="638">
        <v>3</v>
      </c>
      <c r="D17" s="635">
        <v>0</v>
      </c>
      <c r="E17" s="635">
        <v>0</v>
      </c>
      <c r="F17" s="635">
        <v>3</v>
      </c>
      <c r="G17" s="635">
        <v>0</v>
      </c>
      <c r="H17" s="635">
        <v>0</v>
      </c>
      <c r="I17" s="168">
        <f t="shared" ref="I17:I23" si="8">D17/C17*100</f>
        <v>0</v>
      </c>
      <c r="J17" s="168">
        <f t="shared" si="5"/>
        <v>0</v>
      </c>
      <c r="K17" s="168">
        <f t="shared" si="2"/>
        <v>100</v>
      </c>
      <c r="L17" s="168">
        <f t="shared" si="6"/>
        <v>0</v>
      </c>
      <c r="M17" s="168">
        <f t="shared" si="7"/>
        <v>0</v>
      </c>
      <c r="N17" s="167"/>
      <c r="O17" s="169">
        <v>51100</v>
      </c>
      <c r="P17" s="168">
        <f>O17/O23*100</f>
        <v>11.933620113871491</v>
      </c>
      <c r="Q17" s="477" t="s">
        <v>258</v>
      </c>
      <c r="R17" s="185"/>
      <c r="S17" s="65"/>
    </row>
    <row r="18" spans="1:24" s="188" customFormat="1" ht="21.75" customHeight="1" x14ac:dyDescent="0.2">
      <c r="A18" s="188" t="s">
        <v>242</v>
      </c>
      <c r="B18" s="170" t="s">
        <v>176</v>
      </c>
      <c r="C18" s="638">
        <v>3</v>
      </c>
      <c r="D18" s="635">
        <v>0</v>
      </c>
      <c r="E18" s="635">
        <v>0</v>
      </c>
      <c r="F18" s="635">
        <v>3</v>
      </c>
      <c r="G18" s="635">
        <v>0</v>
      </c>
      <c r="H18" s="635">
        <v>0</v>
      </c>
      <c r="I18" s="168">
        <f t="shared" si="8"/>
        <v>0</v>
      </c>
      <c r="J18" s="168">
        <f t="shared" si="5"/>
        <v>0</v>
      </c>
      <c r="K18" s="168">
        <f t="shared" si="2"/>
        <v>100</v>
      </c>
      <c r="L18" s="168">
        <f t="shared" si="6"/>
        <v>0</v>
      </c>
      <c r="M18" s="168">
        <f t="shared" si="7"/>
        <v>0</v>
      </c>
      <c r="N18" s="167"/>
      <c r="O18" s="169">
        <v>14800</v>
      </c>
      <c r="P18" s="168">
        <f>O18/O23*100</f>
        <v>3.456312674859062</v>
      </c>
      <c r="Q18" s="477" t="s">
        <v>259</v>
      </c>
      <c r="R18" s="185"/>
      <c r="S18" s="65"/>
    </row>
    <row r="19" spans="1:24" s="188" customFormat="1" ht="21.75" customHeight="1" x14ac:dyDescent="0.2">
      <c r="A19" s="188" t="s">
        <v>242</v>
      </c>
      <c r="B19" s="170" t="s">
        <v>55</v>
      </c>
      <c r="C19" s="638">
        <v>3</v>
      </c>
      <c r="D19" s="635">
        <v>0</v>
      </c>
      <c r="E19" s="635">
        <v>0</v>
      </c>
      <c r="F19" s="635">
        <v>3</v>
      </c>
      <c r="G19" s="635">
        <v>0</v>
      </c>
      <c r="H19" s="635">
        <v>0</v>
      </c>
      <c r="I19" s="168">
        <f t="shared" si="8"/>
        <v>0</v>
      </c>
      <c r="J19" s="168">
        <f t="shared" si="5"/>
        <v>0</v>
      </c>
      <c r="K19" s="168">
        <f t="shared" si="2"/>
        <v>100</v>
      </c>
      <c r="L19" s="168">
        <f t="shared" si="6"/>
        <v>0</v>
      </c>
      <c r="M19" s="168">
        <f t="shared" si="7"/>
        <v>0</v>
      </c>
      <c r="N19" s="167"/>
      <c r="O19" s="169">
        <v>5650</v>
      </c>
      <c r="P19" s="168">
        <f>O19/O23*100</f>
        <v>1.3194707170914663</v>
      </c>
      <c r="Q19" s="477" t="s">
        <v>260</v>
      </c>
      <c r="R19" s="185"/>
      <c r="S19" s="65"/>
    </row>
    <row r="20" spans="1:24" s="188" customFormat="1" ht="21.75" customHeight="1" x14ac:dyDescent="0.2">
      <c r="A20" s="188" t="s">
        <v>242</v>
      </c>
      <c r="B20" s="170" t="s">
        <v>56</v>
      </c>
      <c r="C20" s="638">
        <v>6</v>
      </c>
      <c r="D20" s="635">
        <v>0</v>
      </c>
      <c r="E20" s="635">
        <v>0</v>
      </c>
      <c r="F20" s="635">
        <v>4</v>
      </c>
      <c r="G20" s="635">
        <v>2</v>
      </c>
      <c r="H20" s="635">
        <v>0</v>
      </c>
      <c r="I20" s="168">
        <f t="shared" si="8"/>
        <v>0</v>
      </c>
      <c r="J20" s="168">
        <f t="shared" si="5"/>
        <v>0</v>
      </c>
      <c r="K20" s="168">
        <f t="shared" si="2"/>
        <v>66.666666666666657</v>
      </c>
      <c r="L20" s="168">
        <f t="shared" si="6"/>
        <v>33.333333333333329</v>
      </c>
      <c r="M20" s="168">
        <f t="shared" si="7"/>
        <v>0</v>
      </c>
      <c r="N20" s="167"/>
      <c r="O20" s="169">
        <v>15400</v>
      </c>
      <c r="P20" s="168">
        <f>O20/O23*100</f>
        <v>3.5964334589749694</v>
      </c>
      <c r="Q20" s="477" t="s">
        <v>261</v>
      </c>
      <c r="R20" s="185"/>
      <c r="S20" s="65"/>
    </row>
    <row r="21" spans="1:24" s="188" customFormat="1" ht="21.75" customHeight="1" x14ac:dyDescent="0.2">
      <c r="A21" s="188" t="s">
        <v>242</v>
      </c>
      <c r="B21" s="174" t="s">
        <v>57</v>
      </c>
      <c r="C21" s="638">
        <v>6</v>
      </c>
      <c r="D21" s="635">
        <v>0</v>
      </c>
      <c r="E21" s="635">
        <v>0</v>
      </c>
      <c r="F21" s="635">
        <v>0</v>
      </c>
      <c r="G21" s="635">
        <v>6</v>
      </c>
      <c r="H21" s="635">
        <v>0</v>
      </c>
      <c r="I21" s="168">
        <f t="shared" si="8"/>
        <v>0</v>
      </c>
      <c r="J21" s="168">
        <f t="shared" si="5"/>
        <v>0</v>
      </c>
      <c r="K21" s="168">
        <f t="shared" si="2"/>
        <v>0</v>
      </c>
      <c r="L21" s="168">
        <f t="shared" si="6"/>
        <v>100</v>
      </c>
      <c r="M21" s="168">
        <f t="shared" si="7"/>
        <v>0</v>
      </c>
      <c r="N21" s="179"/>
      <c r="O21" s="177">
        <v>10995</v>
      </c>
      <c r="P21" s="168">
        <f>O21/O23*100</f>
        <v>2.5677133689240126</v>
      </c>
      <c r="Q21" s="478" t="s">
        <v>262</v>
      </c>
      <c r="R21" s="185"/>
      <c r="S21" s="190"/>
    </row>
    <row r="22" spans="1:24" s="188" customFormat="1" ht="21.75" customHeight="1" x14ac:dyDescent="0.2">
      <c r="A22" s="188" t="s">
        <v>242</v>
      </c>
      <c r="B22" s="196" t="s">
        <v>58</v>
      </c>
      <c r="C22" s="639">
        <v>2</v>
      </c>
      <c r="D22" s="636">
        <v>2</v>
      </c>
      <c r="E22" s="636">
        <v>0</v>
      </c>
      <c r="F22" s="636">
        <v>2</v>
      </c>
      <c r="G22" s="636">
        <v>0</v>
      </c>
      <c r="H22" s="636">
        <v>0</v>
      </c>
      <c r="I22" s="572">
        <f t="shared" si="8"/>
        <v>100</v>
      </c>
      <c r="J22" s="572">
        <f t="shared" si="5"/>
        <v>0</v>
      </c>
      <c r="K22" s="572">
        <f t="shared" si="2"/>
        <v>100</v>
      </c>
      <c r="L22" s="572">
        <f t="shared" si="6"/>
        <v>0</v>
      </c>
      <c r="M22" s="572">
        <f t="shared" si="7"/>
        <v>0</v>
      </c>
      <c r="N22" s="179"/>
      <c r="O22" s="574">
        <v>16600</v>
      </c>
      <c r="P22" s="183">
        <f>O22/O23*100</f>
        <v>3.8766750272067858</v>
      </c>
      <c r="Q22" s="479" t="s">
        <v>263</v>
      </c>
      <c r="R22" s="185"/>
      <c r="S22" s="191"/>
    </row>
    <row r="23" spans="1:24" ht="21" customHeight="1" thickBot="1" x14ac:dyDescent="0.25">
      <c r="B23" s="93" t="s">
        <v>83</v>
      </c>
      <c r="C23" s="640">
        <f t="shared" ref="C23:H23" si="9">SUM(C8:C22)</f>
        <v>66</v>
      </c>
      <c r="D23" s="637">
        <f t="shared" si="9"/>
        <v>7</v>
      </c>
      <c r="E23" s="637">
        <f t="shared" si="9"/>
        <v>3</v>
      </c>
      <c r="F23" s="637">
        <f t="shared" si="9"/>
        <v>43</v>
      </c>
      <c r="G23" s="637">
        <f t="shared" si="9"/>
        <v>14</v>
      </c>
      <c r="H23" s="637">
        <f t="shared" si="9"/>
        <v>4</v>
      </c>
      <c r="I23" s="98">
        <f t="shared" si="8"/>
        <v>10.606060606060606</v>
      </c>
      <c r="J23" s="98">
        <f t="shared" si="5"/>
        <v>4.5454545454545459</v>
      </c>
      <c r="K23" s="98">
        <f t="shared" si="2"/>
        <v>65.151515151515156</v>
      </c>
      <c r="L23" s="98">
        <f t="shared" si="6"/>
        <v>21.212121212121211</v>
      </c>
      <c r="M23" s="98">
        <f t="shared" si="7"/>
        <v>6.0606060606060606</v>
      </c>
      <c r="N23" s="99"/>
      <c r="O23" s="575">
        <f>SUM(O8:O22)</f>
        <v>428202</v>
      </c>
      <c r="P23" s="99">
        <f>SUM(P8:P22)</f>
        <v>100.00000000000001</v>
      </c>
      <c r="Q23" s="480" t="s">
        <v>226</v>
      </c>
      <c r="R23" s="66"/>
      <c r="S23" s="67"/>
    </row>
    <row r="24" spans="1:24" ht="9" customHeight="1" thickTop="1" x14ac:dyDescent="0.25">
      <c r="B24" s="76"/>
      <c r="C24" s="75"/>
      <c r="D24" s="794"/>
      <c r="E24" s="794"/>
      <c r="F24" s="794"/>
      <c r="G24" s="68"/>
      <c r="H24" s="68"/>
      <c r="I24" s="794"/>
      <c r="J24" s="794"/>
      <c r="K24" s="794"/>
      <c r="L24" s="68"/>
      <c r="M24" s="68"/>
      <c r="N24" s="75"/>
      <c r="O24" s="75"/>
      <c r="P24" s="75"/>
      <c r="Q24" s="48"/>
      <c r="R24" s="68"/>
      <c r="S24" s="68"/>
      <c r="T24" s="68"/>
      <c r="U24" s="68"/>
      <c r="V24" s="68"/>
    </row>
    <row r="25" spans="1:24" ht="19.5" customHeight="1" x14ac:dyDescent="0.25">
      <c r="B25" s="589" t="s">
        <v>141</v>
      </c>
      <c r="C25" s="589"/>
      <c r="D25" s="589"/>
      <c r="E25" s="144"/>
      <c r="F25" s="144"/>
      <c r="G25" s="68"/>
      <c r="H25" s="68"/>
      <c r="I25" s="144"/>
      <c r="J25" s="144"/>
      <c r="K25" s="144"/>
      <c r="L25" s="805" t="s">
        <v>313</v>
      </c>
      <c r="M25" s="805"/>
      <c r="N25" s="805"/>
      <c r="O25" s="805"/>
      <c r="P25" s="805"/>
      <c r="Q25" s="805"/>
      <c r="V25" s="68"/>
    </row>
    <row r="26" spans="1:24" s="70" customFormat="1" ht="25.5" customHeight="1" x14ac:dyDescent="0.25">
      <c r="B26" s="765" t="s">
        <v>187</v>
      </c>
      <c r="C26" s="765"/>
      <c r="D26" s="765"/>
      <c r="E26" s="765"/>
      <c r="F26" s="765"/>
      <c r="G26" s="765"/>
      <c r="H26" s="588"/>
      <c r="I26" s="775" t="s">
        <v>388</v>
      </c>
      <c r="J26" s="775"/>
      <c r="K26" s="775"/>
      <c r="L26" s="775"/>
      <c r="M26" s="775"/>
      <c r="N26" s="775"/>
      <c r="O26" s="775"/>
      <c r="P26" s="775"/>
      <c r="Q26" s="775"/>
      <c r="R26" s="408"/>
      <c r="S26" s="408"/>
      <c r="T26" s="408"/>
      <c r="U26" s="408"/>
      <c r="V26" s="408"/>
    </row>
    <row r="27" spans="1:24" s="70" customFormat="1" ht="39.75" customHeight="1" thickBot="1" x14ac:dyDescent="0.3">
      <c r="B27" s="808" t="s">
        <v>175</v>
      </c>
      <c r="C27" s="808"/>
      <c r="D27" s="808"/>
      <c r="E27" s="808"/>
      <c r="F27" s="808"/>
      <c r="G27" s="808"/>
      <c r="H27" s="808"/>
      <c r="I27" s="745" t="s">
        <v>333</v>
      </c>
      <c r="J27" s="745"/>
      <c r="K27" s="745"/>
      <c r="L27" s="745"/>
      <c r="M27" s="745"/>
      <c r="N27" s="745"/>
      <c r="O27" s="745"/>
      <c r="P27" s="745"/>
      <c r="Q27" s="745"/>
      <c r="R27" s="408"/>
      <c r="S27" s="408"/>
      <c r="T27" s="408"/>
      <c r="U27" s="408"/>
      <c r="V27" s="408"/>
    </row>
    <row r="28" spans="1:24" s="70" customFormat="1" ht="20.25" customHeight="1" thickTop="1" x14ac:dyDescent="0.25">
      <c r="B28" s="408"/>
      <c r="C28" s="408"/>
      <c r="D28" s="408"/>
      <c r="E28" s="408"/>
      <c r="F28" s="408"/>
      <c r="G28" s="408"/>
      <c r="H28" s="408"/>
      <c r="I28" s="408"/>
      <c r="J28" s="408"/>
      <c r="K28" s="408"/>
      <c r="L28" s="408"/>
      <c r="M28" s="408"/>
      <c r="N28" s="408"/>
      <c r="O28" s="408"/>
      <c r="P28" s="408"/>
      <c r="Q28" s="408"/>
      <c r="R28" s="408"/>
      <c r="S28" s="408"/>
      <c r="U28" s="591"/>
      <c r="V28" s="591"/>
      <c r="W28" s="591"/>
      <c r="X28" s="591"/>
    </row>
    <row r="29" spans="1:24" s="70" customFormat="1" ht="24.75" customHeight="1" x14ac:dyDescent="0.25">
      <c r="B29" s="408"/>
      <c r="C29" s="408"/>
      <c r="D29" s="408"/>
      <c r="E29" s="408"/>
      <c r="F29" s="408"/>
      <c r="G29" s="408"/>
      <c r="H29" s="408"/>
      <c r="I29" s="408"/>
      <c r="J29" s="408"/>
      <c r="K29" s="408"/>
      <c r="L29" s="408"/>
      <c r="M29" s="408"/>
      <c r="N29" s="408"/>
      <c r="O29" s="408"/>
      <c r="P29" s="408"/>
      <c r="Q29" s="408"/>
      <c r="R29" s="408"/>
      <c r="S29" s="408"/>
      <c r="T29" s="408"/>
      <c r="U29" s="408"/>
      <c r="V29" s="408"/>
    </row>
    <row r="30" spans="1:24" s="70" customFormat="1" ht="24.75" hidden="1" customHeight="1" x14ac:dyDescent="0.25">
      <c r="B30" s="408"/>
      <c r="C30" s="408"/>
      <c r="D30" s="508"/>
      <c r="E30" s="408"/>
      <c r="F30" s="408"/>
      <c r="G30" s="408"/>
      <c r="H30" s="408"/>
      <c r="I30" s="408"/>
      <c r="J30" s="408"/>
      <c r="K30" s="408"/>
      <c r="L30" s="408"/>
      <c r="M30" s="408"/>
      <c r="N30" s="408"/>
      <c r="O30" s="408"/>
      <c r="P30" s="408"/>
      <c r="Q30" s="408"/>
      <c r="R30" s="408"/>
      <c r="S30" s="408"/>
      <c r="T30" s="408"/>
      <c r="U30" s="408"/>
      <c r="V30" s="408"/>
    </row>
    <row r="31" spans="1:24" s="70" customFormat="1" ht="24.75" customHeight="1" x14ac:dyDescent="0.25">
      <c r="B31" s="408"/>
      <c r="C31" s="408"/>
      <c r="D31" s="408"/>
      <c r="E31" s="408"/>
      <c r="F31" s="408"/>
      <c r="G31" s="408"/>
      <c r="H31" s="408"/>
      <c r="I31" s="408"/>
      <c r="J31" s="408"/>
      <c r="K31" s="408"/>
      <c r="L31" s="408"/>
      <c r="M31" s="408"/>
      <c r="N31" s="408"/>
      <c r="O31" s="408"/>
      <c r="P31" s="408"/>
      <c r="Q31" s="408"/>
      <c r="R31" s="408"/>
      <c r="S31" s="408"/>
      <c r="T31" s="408"/>
      <c r="U31" s="408"/>
      <c r="V31" s="408"/>
    </row>
    <row r="32" spans="1:24" s="70" customFormat="1" ht="15.75" customHeight="1" x14ac:dyDescent="0.25">
      <c r="B32" s="409"/>
      <c r="C32" s="409"/>
      <c r="D32" s="409"/>
      <c r="E32" s="409"/>
      <c r="F32" s="409"/>
      <c r="G32" s="409"/>
      <c r="H32" s="409"/>
      <c r="I32" s="409"/>
      <c r="J32" s="409"/>
      <c r="K32" s="409"/>
      <c r="L32" s="409"/>
      <c r="M32" s="409"/>
      <c r="N32" s="409"/>
      <c r="O32" s="409"/>
      <c r="P32" s="409"/>
      <c r="Q32" s="409"/>
      <c r="R32" s="87"/>
      <c r="S32" s="87"/>
      <c r="T32" s="85"/>
      <c r="U32" s="85"/>
      <c r="V32" s="85"/>
    </row>
    <row r="33" spans="1:17" x14ac:dyDescent="0.25">
      <c r="A33" s="70"/>
      <c r="B33" s="809" t="s">
        <v>438</v>
      </c>
      <c r="C33" s="809"/>
      <c r="D33" s="809"/>
      <c r="E33" s="809"/>
      <c r="F33" s="809"/>
      <c r="G33" s="806">
        <v>34</v>
      </c>
      <c r="H33" s="806"/>
      <c r="I33" s="806">
        <v>35</v>
      </c>
      <c r="J33" s="806"/>
      <c r="K33" s="87"/>
      <c r="L33" s="87"/>
      <c r="M33" s="807" t="s">
        <v>444</v>
      </c>
      <c r="N33" s="807"/>
      <c r="O33" s="807"/>
      <c r="P33" s="807"/>
      <c r="Q33" s="807"/>
    </row>
    <row r="39" spans="1:17" ht="15.75" x14ac:dyDescent="0.25">
      <c r="Q39" s="49"/>
    </row>
    <row r="40" spans="1:17" ht="14.25" x14ac:dyDescent="0.2">
      <c r="Q40" s="360"/>
    </row>
    <row r="41" spans="1:17" ht="14.25" x14ac:dyDescent="0.2">
      <c r="Q41" s="360"/>
    </row>
    <row r="42" spans="1:17" ht="14.25" x14ac:dyDescent="0.2">
      <c r="Q42" s="359"/>
    </row>
    <row r="43" spans="1:17" ht="14.25" x14ac:dyDescent="0.2">
      <c r="Q43" s="392"/>
    </row>
  </sheetData>
  <mergeCells count="31">
    <mergeCell ref="L25:Q25"/>
    <mergeCell ref="B26:G26"/>
    <mergeCell ref="I26:Q26"/>
    <mergeCell ref="I33:J33"/>
    <mergeCell ref="M33:Q33"/>
    <mergeCell ref="G33:H33"/>
    <mergeCell ref="B27:H27"/>
    <mergeCell ref="B33:F33"/>
    <mergeCell ref="I27:Q27"/>
    <mergeCell ref="S2:AA2"/>
    <mergeCell ref="B3:H3"/>
    <mergeCell ref="D24:F24"/>
    <mergeCell ref="D5:H5"/>
    <mergeCell ref="I5:M5"/>
    <mergeCell ref="O5:P5"/>
    <mergeCell ref="I24:K24"/>
    <mergeCell ref="T4:Y4"/>
    <mergeCell ref="S4:S6"/>
    <mergeCell ref="O4:P4"/>
    <mergeCell ref="N4:N6"/>
    <mergeCell ref="B4:B7"/>
    <mergeCell ref="C4:C5"/>
    <mergeCell ref="C6:C7"/>
    <mergeCell ref="Q4:Q7"/>
    <mergeCell ref="I4:M4"/>
    <mergeCell ref="D4:H4"/>
    <mergeCell ref="I3:Q3"/>
    <mergeCell ref="B1:H1"/>
    <mergeCell ref="I1:Q1"/>
    <mergeCell ref="I2:Q2"/>
    <mergeCell ref="B2:H2"/>
  </mergeCells>
  <printOptions horizontalCentered="1"/>
  <pageMargins left="0.74803149606299213" right="0.74803149606299213" top="0.59055118110236227" bottom="0.19685039370078741" header="0" footer="0"/>
  <pageSetup paperSize="9" orientation="portrait" verticalDpi="0" r:id="rId1"/>
  <headerFooter alignWithMargins="0"/>
  <colBreaks count="1" manualBreakCount="1">
    <brk id="8" max="2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AA47"/>
  <sheetViews>
    <sheetView rightToLeft="1" view="pageBreakPreview" zoomScaleSheetLayoutView="100" workbookViewId="0">
      <selection activeCell="H28" sqref="H28"/>
    </sheetView>
  </sheetViews>
  <sheetFormatPr defaultRowHeight="15" x14ac:dyDescent="0.25"/>
  <cols>
    <col min="1" max="1" width="9.140625" style="44"/>
    <col min="2" max="2" width="13.85546875" style="44" customWidth="1"/>
    <col min="3" max="3" width="12.28515625" style="51" customWidth="1"/>
    <col min="4" max="4" width="8.85546875" style="44" customWidth="1"/>
    <col min="5" max="5" width="9" style="44" customWidth="1"/>
    <col min="6" max="6" width="9.140625" style="44" customWidth="1"/>
    <col min="7" max="8" width="7.85546875" style="44" customWidth="1"/>
    <col min="9" max="9" width="11.140625" style="44" customWidth="1"/>
    <col min="10" max="10" width="10.85546875" style="44" customWidth="1"/>
    <col min="11" max="15" width="7.7109375" style="44" customWidth="1"/>
    <col min="16" max="16" width="8.85546875" style="44" customWidth="1"/>
    <col min="17" max="17" width="7.5703125" style="44" customWidth="1"/>
    <col min="18" max="18" width="15.28515625" style="44" customWidth="1"/>
    <col min="19" max="19" width="15.7109375" style="44" customWidth="1"/>
    <col min="20" max="20" width="13.85546875" style="44" customWidth="1"/>
    <col min="21" max="16384" width="9.140625" style="44"/>
  </cols>
  <sheetData>
    <row r="1" spans="1:23" ht="41.25" customHeight="1" x14ac:dyDescent="0.25">
      <c r="B1" s="749" t="s">
        <v>433</v>
      </c>
      <c r="C1" s="749"/>
      <c r="D1" s="749"/>
      <c r="E1" s="749"/>
      <c r="F1" s="749"/>
      <c r="G1" s="749"/>
      <c r="H1" s="749"/>
      <c r="I1" s="749"/>
      <c r="J1" s="749"/>
      <c r="K1" s="749" t="s">
        <v>433</v>
      </c>
      <c r="L1" s="749"/>
      <c r="M1" s="749"/>
      <c r="N1" s="749"/>
      <c r="O1" s="749"/>
      <c r="P1" s="749"/>
      <c r="Q1" s="749"/>
      <c r="R1" s="749"/>
      <c r="S1" s="749"/>
      <c r="T1" s="384"/>
    </row>
    <row r="2" spans="1:23" ht="46.5" customHeight="1" x14ac:dyDescent="0.25">
      <c r="B2" s="748" t="s">
        <v>434</v>
      </c>
      <c r="C2" s="748"/>
      <c r="D2" s="748"/>
      <c r="E2" s="748"/>
      <c r="F2" s="748"/>
      <c r="G2" s="748"/>
      <c r="H2" s="748"/>
      <c r="I2" s="748"/>
      <c r="J2" s="748"/>
      <c r="K2" s="748" t="s">
        <v>434</v>
      </c>
      <c r="L2" s="748"/>
      <c r="M2" s="748"/>
      <c r="N2" s="748"/>
      <c r="O2" s="748"/>
      <c r="P2" s="748"/>
      <c r="Q2" s="748"/>
      <c r="R2" s="748"/>
      <c r="S2" s="748"/>
      <c r="T2" s="363"/>
    </row>
    <row r="3" spans="1:23" ht="25.5" customHeight="1" thickBot="1" x14ac:dyDescent="0.3">
      <c r="B3" s="814" t="s">
        <v>126</v>
      </c>
      <c r="C3" s="734"/>
      <c r="D3" s="734"/>
      <c r="E3" s="734"/>
      <c r="F3" s="734"/>
      <c r="G3" s="734"/>
      <c r="H3" s="734"/>
      <c r="I3" s="734"/>
      <c r="J3" s="734"/>
      <c r="K3" s="734"/>
      <c r="L3" s="734"/>
      <c r="M3" s="94"/>
      <c r="N3" s="85"/>
      <c r="O3" s="85"/>
      <c r="P3" s="85"/>
      <c r="Q3" s="85"/>
      <c r="R3" s="771" t="s">
        <v>272</v>
      </c>
      <c r="S3" s="771"/>
      <c r="T3" s="347"/>
    </row>
    <row r="4" spans="1:23" ht="33" customHeight="1" thickTop="1" x14ac:dyDescent="0.25">
      <c r="B4" s="735" t="s">
        <v>33</v>
      </c>
      <c r="C4" s="815" t="s">
        <v>185</v>
      </c>
      <c r="D4" s="813" t="s">
        <v>106</v>
      </c>
      <c r="E4" s="813"/>
      <c r="F4" s="813"/>
      <c r="G4" s="813"/>
      <c r="H4" s="813"/>
      <c r="I4" s="813"/>
      <c r="J4" s="813"/>
      <c r="K4" s="813" t="s">
        <v>398</v>
      </c>
      <c r="L4" s="813"/>
      <c r="M4" s="813"/>
      <c r="N4" s="813"/>
      <c r="O4" s="813"/>
      <c r="P4" s="813"/>
      <c r="Q4" s="813"/>
      <c r="R4" s="817" t="s">
        <v>107</v>
      </c>
      <c r="S4" s="744" t="s">
        <v>244</v>
      </c>
      <c r="T4" s="412"/>
    </row>
    <row r="5" spans="1:23" ht="33" customHeight="1" x14ac:dyDescent="0.25">
      <c r="B5" s="736"/>
      <c r="C5" s="816"/>
      <c r="D5" s="819" t="s">
        <v>353</v>
      </c>
      <c r="E5" s="819"/>
      <c r="F5" s="819"/>
      <c r="G5" s="819"/>
      <c r="H5" s="819"/>
      <c r="I5" s="819"/>
      <c r="J5" s="819"/>
      <c r="K5" s="819" t="s">
        <v>399</v>
      </c>
      <c r="L5" s="819"/>
      <c r="M5" s="819"/>
      <c r="N5" s="819"/>
      <c r="O5" s="819"/>
      <c r="P5" s="819"/>
      <c r="Q5" s="819"/>
      <c r="R5" s="818"/>
      <c r="S5" s="740"/>
      <c r="T5" s="412"/>
    </row>
    <row r="6" spans="1:23" ht="35.25" customHeight="1" x14ac:dyDescent="0.25">
      <c r="B6" s="736"/>
      <c r="C6" s="783" t="s">
        <v>340</v>
      </c>
      <c r="D6" s="389" t="s">
        <v>74</v>
      </c>
      <c r="E6" s="389" t="s">
        <v>75</v>
      </c>
      <c r="F6" s="389" t="s">
        <v>76</v>
      </c>
      <c r="G6" s="389" t="s">
        <v>77</v>
      </c>
      <c r="H6" s="389" t="s">
        <v>104</v>
      </c>
      <c r="I6" s="389" t="s">
        <v>184</v>
      </c>
      <c r="J6" s="389" t="s">
        <v>0</v>
      </c>
      <c r="K6" s="389" t="s">
        <v>74</v>
      </c>
      <c r="L6" s="389" t="s">
        <v>75</v>
      </c>
      <c r="M6" s="389" t="s">
        <v>76</v>
      </c>
      <c r="N6" s="389" t="s">
        <v>77</v>
      </c>
      <c r="O6" s="389" t="s">
        <v>104</v>
      </c>
      <c r="P6" s="389" t="s">
        <v>184</v>
      </c>
      <c r="Q6" s="411" t="s">
        <v>108</v>
      </c>
      <c r="R6" s="820" t="s">
        <v>393</v>
      </c>
      <c r="S6" s="740"/>
      <c r="T6" s="413"/>
    </row>
    <row r="7" spans="1:23" ht="35.25" customHeight="1" x14ac:dyDescent="0.25">
      <c r="B7" s="737"/>
      <c r="C7" s="784"/>
      <c r="D7" s="437" t="s">
        <v>347</v>
      </c>
      <c r="E7" s="437" t="s">
        <v>348</v>
      </c>
      <c r="F7" s="437" t="s">
        <v>349</v>
      </c>
      <c r="G7" s="437" t="s">
        <v>350</v>
      </c>
      <c r="H7" s="437" t="s">
        <v>351</v>
      </c>
      <c r="I7" s="437" t="s">
        <v>352</v>
      </c>
      <c r="J7" s="437" t="s">
        <v>226</v>
      </c>
      <c r="K7" s="437" t="s">
        <v>347</v>
      </c>
      <c r="L7" s="437" t="s">
        <v>348</v>
      </c>
      <c r="M7" s="437" t="s">
        <v>349</v>
      </c>
      <c r="N7" s="437" t="s">
        <v>350</v>
      </c>
      <c r="O7" s="437" t="s">
        <v>351</v>
      </c>
      <c r="P7" s="437" t="s">
        <v>352</v>
      </c>
      <c r="Q7" s="437" t="s">
        <v>226</v>
      </c>
      <c r="R7" s="821"/>
      <c r="S7" s="741"/>
      <c r="T7" s="413"/>
    </row>
    <row r="8" spans="1:23" s="193" customFormat="1" ht="22.5" customHeight="1" x14ac:dyDescent="0.25">
      <c r="A8" s="500" t="s">
        <v>242</v>
      </c>
      <c r="B8" s="164" t="s">
        <v>44</v>
      </c>
      <c r="C8" s="584">
        <v>8</v>
      </c>
      <c r="D8" s="578">
        <v>72505</v>
      </c>
      <c r="E8" s="579">
        <v>4143</v>
      </c>
      <c r="F8" s="578">
        <v>71634</v>
      </c>
      <c r="G8" s="579">
        <v>2448</v>
      </c>
      <c r="H8" s="579">
        <v>2</v>
      </c>
      <c r="I8" s="579">
        <v>1935475</v>
      </c>
      <c r="J8" s="578">
        <f>SUM(D8:I8)</f>
        <v>2086207</v>
      </c>
      <c r="K8" s="572">
        <f t="shared" ref="K8:P8" si="0">D8/$J$8*100</f>
        <v>3.4754461086555652</v>
      </c>
      <c r="L8" s="572">
        <f t="shared" si="0"/>
        <v>0.19859007279718646</v>
      </c>
      <c r="M8" s="572">
        <f t="shared" si="0"/>
        <v>3.4336956975026931</v>
      </c>
      <c r="N8" s="572">
        <f t="shared" si="0"/>
        <v>0.11734214294171193</v>
      </c>
      <c r="O8" s="572">
        <f t="shared" si="0"/>
        <v>9.5867763841267915E-5</v>
      </c>
      <c r="P8" s="572">
        <f t="shared" si="0"/>
        <v>92.774830110338996</v>
      </c>
      <c r="Q8" s="572">
        <f>SUM(K8:P8)</f>
        <v>100</v>
      </c>
      <c r="R8" s="581">
        <f>J8/$J$23*100</f>
        <v>32.084164129741879</v>
      </c>
      <c r="S8" s="476" t="s">
        <v>249</v>
      </c>
      <c r="T8" s="256"/>
      <c r="U8" s="192">
        <f>SUM(K8:Q8)</f>
        <v>200</v>
      </c>
      <c r="V8" s="193">
        <v>0.1</v>
      </c>
    </row>
    <row r="9" spans="1:23" s="193" customFormat="1" ht="22.5" customHeight="1" x14ac:dyDescent="0.25">
      <c r="A9" s="500" t="s">
        <v>242</v>
      </c>
      <c r="B9" s="170" t="s">
        <v>45</v>
      </c>
      <c r="C9" s="585">
        <v>5</v>
      </c>
      <c r="D9" s="199">
        <v>93550</v>
      </c>
      <c r="E9" s="199">
        <v>5150</v>
      </c>
      <c r="F9" s="199">
        <v>15560</v>
      </c>
      <c r="G9" s="199">
        <v>375</v>
      </c>
      <c r="H9" s="199">
        <v>25</v>
      </c>
      <c r="I9" s="199">
        <v>100000</v>
      </c>
      <c r="J9" s="199">
        <f>SUM(D9:I9)</f>
        <v>214660</v>
      </c>
      <c r="K9" s="580">
        <f t="shared" ref="K9:P9" si="1">D9/$J$9*100</f>
        <v>43.580545979688814</v>
      </c>
      <c r="L9" s="580">
        <f t="shared" si="1"/>
        <v>2.399142830522687</v>
      </c>
      <c r="M9" s="580">
        <f t="shared" si="1"/>
        <v>7.2486723190161184</v>
      </c>
      <c r="N9" s="580">
        <f t="shared" si="1"/>
        <v>0.17469486630019565</v>
      </c>
      <c r="O9" s="580">
        <f t="shared" si="1"/>
        <v>1.1646324420013045E-2</v>
      </c>
      <c r="P9" s="168">
        <f t="shared" si="1"/>
        <v>46.585297680052172</v>
      </c>
      <c r="Q9" s="580">
        <f t="shared" ref="Q9:Q22" si="2">SUM(K9:P9)</f>
        <v>100</v>
      </c>
      <c r="R9" s="582">
        <f>J9/$J$23*100</f>
        <v>3.3012959270534479</v>
      </c>
      <c r="S9" s="477" t="s">
        <v>250</v>
      </c>
      <c r="T9" s="256"/>
      <c r="U9" s="194"/>
      <c r="V9" s="193">
        <v>0.3</v>
      </c>
      <c r="W9" s="184"/>
    </row>
    <row r="10" spans="1:23" s="193" customFormat="1" ht="22.5" customHeight="1" x14ac:dyDescent="0.25">
      <c r="A10" s="500" t="s">
        <v>242</v>
      </c>
      <c r="B10" s="170" t="s">
        <v>46</v>
      </c>
      <c r="C10" s="586">
        <v>6</v>
      </c>
      <c r="D10" s="199">
        <v>9079</v>
      </c>
      <c r="E10" s="199">
        <v>2763</v>
      </c>
      <c r="F10" s="199">
        <v>1309</v>
      </c>
      <c r="G10" s="199">
        <v>0</v>
      </c>
      <c r="H10" s="199">
        <v>0</v>
      </c>
      <c r="I10" s="199">
        <v>121600</v>
      </c>
      <c r="J10" s="199">
        <f t="shared" ref="J10:J21" si="3">SUM(D10:I10)</f>
        <v>134751</v>
      </c>
      <c r="K10" s="168">
        <f t="shared" ref="K10:P10" si="4">D10/$J$10*100</f>
        <v>6.7376123368286684</v>
      </c>
      <c r="L10" s="168">
        <f t="shared" si="4"/>
        <v>2.0504486052051565</v>
      </c>
      <c r="M10" s="168">
        <f t="shared" si="4"/>
        <v>0.97142136236465781</v>
      </c>
      <c r="N10" s="168">
        <f t="shared" si="4"/>
        <v>0</v>
      </c>
      <c r="O10" s="168">
        <f t="shared" si="4"/>
        <v>0</v>
      </c>
      <c r="P10" s="168">
        <f t="shared" si="4"/>
        <v>90.240517695601525</v>
      </c>
      <c r="Q10" s="580">
        <f t="shared" si="2"/>
        <v>100.00000000000001</v>
      </c>
      <c r="R10" s="582">
        <f t="shared" ref="R10:R22" si="5">J10/$J$23*100</f>
        <v>2.0723606049863932</v>
      </c>
      <c r="S10" s="477" t="s">
        <v>251</v>
      </c>
      <c r="T10" s="256"/>
      <c r="V10" s="193">
        <v>0.1</v>
      </c>
    </row>
    <row r="11" spans="1:23" s="193" customFormat="1" ht="22.5" customHeight="1" x14ac:dyDescent="0.25">
      <c r="A11" s="500" t="s">
        <v>242</v>
      </c>
      <c r="B11" s="170" t="s">
        <v>47</v>
      </c>
      <c r="C11" s="586">
        <v>4</v>
      </c>
      <c r="D11" s="199">
        <v>27972</v>
      </c>
      <c r="E11" s="199">
        <v>5326</v>
      </c>
      <c r="F11" s="199">
        <v>4931</v>
      </c>
      <c r="G11" s="199">
        <v>1</v>
      </c>
      <c r="H11" s="199">
        <v>19</v>
      </c>
      <c r="I11" s="199">
        <v>0</v>
      </c>
      <c r="J11" s="199">
        <f t="shared" si="3"/>
        <v>38249</v>
      </c>
      <c r="K11" s="168">
        <f t="shared" ref="K11:P11" si="6">D11/$J$11*100</f>
        <v>73.131323694737119</v>
      </c>
      <c r="L11" s="168">
        <f t="shared" si="6"/>
        <v>13.924547046981619</v>
      </c>
      <c r="M11" s="168">
        <f t="shared" si="6"/>
        <v>12.891840309550576</v>
      </c>
      <c r="N11" s="168">
        <f t="shared" si="6"/>
        <v>2.6144474365342885E-3</v>
      </c>
      <c r="O11" s="168">
        <f t="shared" si="6"/>
        <v>4.9674501294151477E-2</v>
      </c>
      <c r="P11" s="168">
        <f t="shared" si="6"/>
        <v>0</v>
      </c>
      <c r="Q11" s="580">
        <f t="shared" si="2"/>
        <v>99.999999999999986</v>
      </c>
      <c r="R11" s="582">
        <f t="shared" si="5"/>
        <v>0.58823846042051309</v>
      </c>
      <c r="S11" s="477" t="s">
        <v>252</v>
      </c>
      <c r="T11" s="256"/>
      <c r="V11" s="193">
        <v>0.6</v>
      </c>
    </row>
    <row r="12" spans="1:23" s="193" customFormat="1" ht="22.5" customHeight="1" x14ac:dyDescent="0.25">
      <c r="A12" s="500" t="s">
        <v>242</v>
      </c>
      <c r="B12" s="170" t="s">
        <v>48</v>
      </c>
      <c r="C12" s="586">
        <v>3</v>
      </c>
      <c r="D12" s="199">
        <v>63500</v>
      </c>
      <c r="E12" s="199">
        <v>25200</v>
      </c>
      <c r="F12" s="199">
        <v>37370</v>
      </c>
      <c r="G12" s="199">
        <v>0</v>
      </c>
      <c r="H12" s="199">
        <v>0</v>
      </c>
      <c r="I12" s="199">
        <v>0</v>
      </c>
      <c r="J12" s="199">
        <f t="shared" si="3"/>
        <v>126070</v>
      </c>
      <c r="K12" s="168">
        <f t="shared" ref="K12:P12" si="7">D12/$J$12*100</f>
        <v>50.368842706432936</v>
      </c>
      <c r="L12" s="168">
        <f t="shared" si="7"/>
        <v>19.988895058300944</v>
      </c>
      <c r="M12" s="168">
        <f t="shared" si="7"/>
        <v>29.64226223526612</v>
      </c>
      <c r="N12" s="168">
        <f t="shared" si="7"/>
        <v>0</v>
      </c>
      <c r="O12" s="168">
        <f t="shared" si="7"/>
        <v>0</v>
      </c>
      <c r="P12" s="168">
        <f t="shared" si="7"/>
        <v>0</v>
      </c>
      <c r="Q12" s="580">
        <f t="shared" si="2"/>
        <v>100</v>
      </c>
      <c r="R12" s="582">
        <f t="shared" si="5"/>
        <v>1.9388538969702236</v>
      </c>
      <c r="S12" s="477" t="s">
        <v>253</v>
      </c>
      <c r="T12" s="256"/>
      <c r="V12" s="193">
        <v>0.9</v>
      </c>
    </row>
    <row r="13" spans="1:23" s="193" customFormat="1" ht="22.5" customHeight="1" x14ac:dyDescent="0.25">
      <c r="A13" s="500" t="s">
        <v>242</v>
      </c>
      <c r="B13" s="170" t="s">
        <v>49</v>
      </c>
      <c r="C13" s="586">
        <v>8</v>
      </c>
      <c r="D13" s="199">
        <v>8281</v>
      </c>
      <c r="E13" s="199">
        <v>251</v>
      </c>
      <c r="F13" s="199">
        <v>13824</v>
      </c>
      <c r="G13" s="199">
        <v>395</v>
      </c>
      <c r="H13" s="199">
        <v>0</v>
      </c>
      <c r="I13" s="199">
        <v>1050750</v>
      </c>
      <c r="J13" s="199">
        <f t="shared" si="3"/>
        <v>1073501</v>
      </c>
      <c r="K13" s="168">
        <f t="shared" ref="K13:P13" si="8">D13/$J$13*100</f>
        <v>0.77140123763275492</v>
      </c>
      <c r="L13" s="168">
        <f t="shared" si="8"/>
        <v>2.3381440725253166E-2</v>
      </c>
      <c r="M13" s="168">
        <f t="shared" si="8"/>
        <v>1.2877491497446207</v>
      </c>
      <c r="N13" s="168">
        <f t="shared" si="8"/>
        <v>3.6795494368426301E-2</v>
      </c>
      <c r="O13" s="168">
        <f t="shared" si="8"/>
        <v>0</v>
      </c>
      <c r="P13" s="168">
        <f t="shared" si="8"/>
        <v>97.880672677528949</v>
      </c>
      <c r="Q13" s="580">
        <f t="shared" si="2"/>
        <v>100</v>
      </c>
      <c r="R13" s="582">
        <f t="shared" si="5"/>
        <v>16.509570851522422</v>
      </c>
      <c r="S13" s="477" t="s">
        <v>254</v>
      </c>
      <c r="T13" s="256"/>
      <c r="V13" s="193">
        <v>0.5</v>
      </c>
    </row>
    <row r="14" spans="1:23" s="193" customFormat="1" ht="22.5" customHeight="1" x14ac:dyDescent="0.25">
      <c r="A14" s="500" t="s">
        <v>242</v>
      </c>
      <c r="B14" s="170" t="s">
        <v>50</v>
      </c>
      <c r="C14" s="586">
        <v>4</v>
      </c>
      <c r="D14" s="199">
        <v>95540</v>
      </c>
      <c r="E14" s="199">
        <v>36959</v>
      </c>
      <c r="F14" s="199">
        <v>9873</v>
      </c>
      <c r="G14" s="199">
        <v>5238</v>
      </c>
      <c r="H14" s="178">
        <v>648</v>
      </c>
      <c r="I14" s="579">
        <v>2169013</v>
      </c>
      <c r="J14" s="199">
        <f t="shared" si="3"/>
        <v>2317271</v>
      </c>
      <c r="K14" s="168">
        <f>D14/J14*100</f>
        <v>4.1229532497493819</v>
      </c>
      <c r="L14" s="168">
        <f>E14/J14*100</f>
        <v>1.5949364575830793</v>
      </c>
      <c r="M14" s="168">
        <f>F14/J14*100</f>
        <v>0.42606151805291659</v>
      </c>
      <c r="N14" s="168">
        <f>G14/J14*100</f>
        <v>0.22604175342461025</v>
      </c>
      <c r="O14" s="168">
        <f>H14/J14*100</f>
        <v>2.796392825871467E-2</v>
      </c>
      <c r="P14" s="168">
        <f>I14/J14*100</f>
        <v>93.602043092931297</v>
      </c>
      <c r="Q14" s="168">
        <f t="shared" si="2"/>
        <v>100</v>
      </c>
      <c r="R14" s="582">
        <f t="shared" si="5"/>
        <v>35.637740213263164</v>
      </c>
      <c r="S14" s="477" t="s">
        <v>255</v>
      </c>
      <c r="T14" s="256"/>
      <c r="V14" s="193">
        <v>0.6</v>
      </c>
    </row>
    <row r="15" spans="1:23" s="193" customFormat="1" ht="22.5" customHeight="1" x14ac:dyDescent="0.25">
      <c r="A15" s="500" t="s">
        <v>242</v>
      </c>
      <c r="B15" s="170" t="s">
        <v>51</v>
      </c>
      <c r="C15" s="586">
        <v>4</v>
      </c>
      <c r="D15" s="199">
        <v>10144</v>
      </c>
      <c r="E15" s="199">
        <v>6828</v>
      </c>
      <c r="F15" s="199">
        <v>9017</v>
      </c>
      <c r="G15" s="199">
        <v>128</v>
      </c>
      <c r="H15" s="199">
        <v>0</v>
      </c>
      <c r="I15" s="199">
        <v>0</v>
      </c>
      <c r="J15" s="199">
        <f t="shared" si="3"/>
        <v>26117</v>
      </c>
      <c r="K15" s="168">
        <f t="shared" ref="K15:P15" si="9">D15/$J$15*100</f>
        <v>38.840601906803997</v>
      </c>
      <c r="L15" s="168">
        <f t="shared" si="9"/>
        <v>26.143890952253322</v>
      </c>
      <c r="M15" s="168">
        <f t="shared" si="9"/>
        <v>34.525404908680166</v>
      </c>
      <c r="N15" s="168">
        <f t="shared" si="9"/>
        <v>0.49010223226251104</v>
      </c>
      <c r="O15" s="168">
        <f t="shared" si="9"/>
        <v>0</v>
      </c>
      <c r="P15" s="168">
        <f t="shared" si="9"/>
        <v>0</v>
      </c>
      <c r="Q15" s="580">
        <f t="shared" si="2"/>
        <v>100.00000000000001</v>
      </c>
      <c r="R15" s="582">
        <f t="shared" si="5"/>
        <v>0.40165818376434781</v>
      </c>
      <c r="S15" s="477" t="s">
        <v>256</v>
      </c>
      <c r="T15" s="256"/>
      <c r="V15" s="193">
        <v>0.4</v>
      </c>
    </row>
    <row r="16" spans="1:23" s="193" customFormat="1" ht="22.5" customHeight="1" x14ac:dyDescent="0.25">
      <c r="A16" s="500" t="s">
        <v>242</v>
      </c>
      <c r="B16" s="170" t="s">
        <v>52</v>
      </c>
      <c r="C16" s="586">
        <v>1</v>
      </c>
      <c r="D16" s="199">
        <v>2496</v>
      </c>
      <c r="E16" s="199">
        <v>1248</v>
      </c>
      <c r="F16" s="199">
        <v>312</v>
      </c>
      <c r="G16" s="199">
        <v>0</v>
      </c>
      <c r="H16" s="199">
        <v>0</v>
      </c>
      <c r="I16" s="199">
        <v>0</v>
      </c>
      <c r="J16" s="199">
        <f t="shared" si="3"/>
        <v>4056</v>
      </c>
      <c r="K16" s="168">
        <f t="shared" ref="K16:P16" si="10">D16/$J$16*100</f>
        <v>61.53846153846154</v>
      </c>
      <c r="L16" s="168">
        <f t="shared" si="10"/>
        <v>30.76923076923077</v>
      </c>
      <c r="M16" s="168">
        <f t="shared" si="10"/>
        <v>7.6923076923076925</v>
      </c>
      <c r="N16" s="168">
        <f t="shared" si="10"/>
        <v>0</v>
      </c>
      <c r="O16" s="168">
        <f t="shared" si="10"/>
        <v>0</v>
      </c>
      <c r="P16" s="168">
        <f t="shared" si="10"/>
        <v>0</v>
      </c>
      <c r="Q16" s="580">
        <f t="shared" si="2"/>
        <v>100</v>
      </c>
      <c r="R16" s="582">
        <f t="shared" si="5"/>
        <v>6.2377975776245161E-2</v>
      </c>
      <c r="S16" s="477" t="s">
        <v>257</v>
      </c>
      <c r="T16" s="256"/>
      <c r="V16" s="193">
        <v>0.1</v>
      </c>
    </row>
    <row r="17" spans="1:27" s="193" customFormat="1" ht="22.5" customHeight="1" x14ac:dyDescent="0.25">
      <c r="A17" s="500" t="s">
        <v>242</v>
      </c>
      <c r="B17" s="170" t="s">
        <v>53</v>
      </c>
      <c r="C17" s="586">
        <v>3</v>
      </c>
      <c r="D17" s="199">
        <v>114699</v>
      </c>
      <c r="E17" s="199">
        <v>14124</v>
      </c>
      <c r="F17" s="199">
        <v>12905</v>
      </c>
      <c r="G17" s="199">
        <v>14791</v>
      </c>
      <c r="H17" s="199">
        <v>2096</v>
      </c>
      <c r="I17" s="199">
        <v>0</v>
      </c>
      <c r="J17" s="199">
        <f t="shared" si="3"/>
        <v>158615</v>
      </c>
      <c r="K17" s="168">
        <f>D17/$J$17*100</f>
        <v>72.312832960312718</v>
      </c>
      <c r="L17" s="168">
        <f>E17/J17*100</f>
        <v>8.9045802729880528</v>
      </c>
      <c r="M17" s="168">
        <f>F17/$J$17*100</f>
        <v>8.1360527062383756</v>
      </c>
      <c r="N17" s="168">
        <f>G17/$J$17*100</f>
        <v>9.3250953566812722</v>
      </c>
      <c r="O17" s="168">
        <f>H17/$J$17*100</f>
        <v>1.321438703779592</v>
      </c>
      <c r="P17" s="168">
        <f>I17/$J$17*100</f>
        <v>0</v>
      </c>
      <c r="Q17" s="580">
        <f t="shared" si="2"/>
        <v>100.00000000000001</v>
      </c>
      <c r="R17" s="582">
        <f t="shared" si="5"/>
        <v>2.4393694841590547</v>
      </c>
      <c r="S17" s="477" t="s">
        <v>258</v>
      </c>
      <c r="T17" s="256"/>
      <c r="V17" s="193">
        <v>0.4</v>
      </c>
    </row>
    <row r="18" spans="1:27" s="193" customFormat="1" ht="22.5" customHeight="1" x14ac:dyDescent="0.25">
      <c r="A18" s="500" t="s">
        <v>242</v>
      </c>
      <c r="B18" s="170" t="s">
        <v>176</v>
      </c>
      <c r="C18" s="586">
        <v>3</v>
      </c>
      <c r="D18" s="199">
        <v>2760</v>
      </c>
      <c r="E18" s="199">
        <v>5822</v>
      </c>
      <c r="F18" s="199">
        <v>3306</v>
      </c>
      <c r="G18" s="199">
        <v>360</v>
      </c>
      <c r="H18" s="199">
        <v>360</v>
      </c>
      <c r="I18" s="199">
        <v>0</v>
      </c>
      <c r="J18" s="199">
        <f t="shared" si="3"/>
        <v>12608</v>
      </c>
      <c r="K18" s="168">
        <f>D18/$J$18*100</f>
        <v>21.890862944162436</v>
      </c>
      <c r="L18" s="168">
        <f>E18/$J$18*100</f>
        <v>46.177030456852791</v>
      </c>
      <c r="M18" s="168">
        <f>F18/$J$18*100</f>
        <v>26.221446700507617</v>
      </c>
      <c r="N18" s="168">
        <f>G18/$J$18*100</f>
        <v>2.8553299492385786</v>
      </c>
      <c r="O18" s="168">
        <f t="shared" ref="O18:P18" si="11">H18/$J$18*100</f>
        <v>2.8553299492385786</v>
      </c>
      <c r="P18" s="168">
        <f t="shared" si="11"/>
        <v>0</v>
      </c>
      <c r="Q18" s="580">
        <f t="shared" si="2"/>
        <v>100</v>
      </c>
      <c r="R18" s="582">
        <f t="shared" si="5"/>
        <v>0.19390076888237154</v>
      </c>
      <c r="S18" s="477" t="s">
        <v>259</v>
      </c>
      <c r="T18" s="256"/>
      <c r="V18" s="193">
        <v>0.2</v>
      </c>
    </row>
    <row r="19" spans="1:27" s="193" customFormat="1" ht="22.5" customHeight="1" x14ac:dyDescent="0.25">
      <c r="A19" s="500" t="s">
        <v>242</v>
      </c>
      <c r="B19" s="170" t="s">
        <v>55</v>
      </c>
      <c r="C19" s="586">
        <v>3</v>
      </c>
      <c r="D19" s="199">
        <v>6200</v>
      </c>
      <c r="E19" s="199">
        <v>11554</v>
      </c>
      <c r="F19" s="199">
        <v>6991</v>
      </c>
      <c r="G19" s="199">
        <v>1241</v>
      </c>
      <c r="H19" s="199">
        <v>742</v>
      </c>
      <c r="I19" s="199">
        <v>0</v>
      </c>
      <c r="J19" s="199">
        <f t="shared" si="3"/>
        <v>26728</v>
      </c>
      <c r="K19" s="168">
        <f t="shared" ref="K19:P19" si="12">D19/$J$19*100</f>
        <v>23.196647710266387</v>
      </c>
      <c r="L19" s="168">
        <f t="shared" si="12"/>
        <v>43.228075426519005</v>
      </c>
      <c r="M19" s="168">
        <f t="shared" si="12"/>
        <v>26.156090990721342</v>
      </c>
      <c r="N19" s="168">
        <f t="shared" si="12"/>
        <v>4.6430709368452563</v>
      </c>
      <c r="O19" s="168">
        <f t="shared" si="12"/>
        <v>2.7761149356480095</v>
      </c>
      <c r="P19" s="168">
        <f t="shared" si="12"/>
        <v>0</v>
      </c>
      <c r="Q19" s="580">
        <f t="shared" si="2"/>
        <v>100</v>
      </c>
      <c r="R19" s="582">
        <f t="shared" si="5"/>
        <v>0.41105486601269248</v>
      </c>
      <c r="S19" s="477" t="s">
        <v>260</v>
      </c>
      <c r="T19" s="256"/>
      <c r="V19" s="193">
        <v>0.4</v>
      </c>
    </row>
    <row r="20" spans="1:27" s="193" customFormat="1" ht="22.5" customHeight="1" x14ac:dyDescent="0.25">
      <c r="A20" s="500" t="s">
        <v>242</v>
      </c>
      <c r="B20" s="170" t="s">
        <v>56</v>
      </c>
      <c r="C20" s="586">
        <v>6</v>
      </c>
      <c r="D20" s="199">
        <v>6600</v>
      </c>
      <c r="E20" s="199">
        <v>2140</v>
      </c>
      <c r="F20" s="199">
        <v>19900</v>
      </c>
      <c r="G20" s="199">
        <v>4150</v>
      </c>
      <c r="H20" s="199">
        <v>480</v>
      </c>
      <c r="I20" s="199">
        <v>168000</v>
      </c>
      <c r="J20" s="199">
        <f t="shared" si="3"/>
        <v>201270</v>
      </c>
      <c r="K20" s="168">
        <f t="shared" ref="K20:P20" si="13">D20/$J$20*100</f>
        <v>3.2791772246236395</v>
      </c>
      <c r="L20" s="168">
        <f t="shared" si="13"/>
        <v>1.0632483728325137</v>
      </c>
      <c r="M20" s="168">
        <f t="shared" si="13"/>
        <v>9.8872161772743077</v>
      </c>
      <c r="N20" s="168">
        <f t="shared" si="13"/>
        <v>2.0619068912406222</v>
      </c>
      <c r="O20" s="168">
        <f t="shared" si="13"/>
        <v>0.23848561633626469</v>
      </c>
      <c r="P20" s="168">
        <f t="shared" si="13"/>
        <v>83.469965717692645</v>
      </c>
      <c r="Q20" s="580">
        <f t="shared" si="2"/>
        <v>100</v>
      </c>
      <c r="R20" s="582">
        <f t="shared" si="5"/>
        <v>3.0953686352280232</v>
      </c>
      <c r="S20" s="477" t="s">
        <v>261</v>
      </c>
      <c r="T20" s="256"/>
      <c r="V20" s="167">
        <v>0.1</v>
      </c>
      <c r="W20" s="195"/>
      <c r="X20" s="195"/>
      <c r="Y20" s="195"/>
      <c r="Z20" s="195"/>
      <c r="AA20" s="195"/>
    </row>
    <row r="21" spans="1:27" s="193" customFormat="1" ht="22.5" customHeight="1" x14ac:dyDescent="0.25">
      <c r="A21" s="500" t="s">
        <v>242</v>
      </c>
      <c r="B21" s="174" t="s">
        <v>57</v>
      </c>
      <c r="C21" s="586">
        <v>6</v>
      </c>
      <c r="D21" s="199">
        <v>20126</v>
      </c>
      <c r="E21" s="199">
        <v>4225</v>
      </c>
      <c r="F21" s="199">
        <v>30223</v>
      </c>
      <c r="G21" s="199">
        <v>8122</v>
      </c>
      <c r="H21" s="199">
        <v>325</v>
      </c>
      <c r="I21" s="199">
        <v>0</v>
      </c>
      <c r="J21" s="199">
        <f t="shared" si="3"/>
        <v>63021</v>
      </c>
      <c r="K21" s="168">
        <f t="shared" ref="K21:P21" si="14">D21/$J$21*100</f>
        <v>31.935386617159363</v>
      </c>
      <c r="L21" s="168">
        <f t="shared" si="14"/>
        <v>6.7041145015153685</v>
      </c>
      <c r="M21" s="168">
        <f t="shared" si="14"/>
        <v>47.957030196283782</v>
      </c>
      <c r="N21" s="168">
        <f t="shared" si="14"/>
        <v>12.887767569540312</v>
      </c>
      <c r="O21" s="168">
        <f t="shared" si="14"/>
        <v>0.51570111550118214</v>
      </c>
      <c r="P21" s="168">
        <f t="shared" si="14"/>
        <v>0</v>
      </c>
      <c r="Q21" s="580">
        <f t="shared" si="2"/>
        <v>100.00000000000001</v>
      </c>
      <c r="R21" s="582">
        <f t="shared" si="5"/>
        <v>0.9692116398902233</v>
      </c>
      <c r="S21" s="478" t="s">
        <v>262</v>
      </c>
      <c r="T21" s="256"/>
      <c r="V21" s="193">
        <v>0.3</v>
      </c>
    </row>
    <row r="22" spans="1:27" s="193" customFormat="1" ht="22.5" customHeight="1" x14ac:dyDescent="0.25">
      <c r="A22" s="500" t="s">
        <v>242</v>
      </c>
      <c r="B22" s="196" t="s">
        <v>58</v>
      </c>
      <c r="C22" s="586">
        <v>2</v>
      </c>
      <c r="D22" s="199">
        <v>10237</v>
      </c>
      <c r="E22" s="200">
        <v>41</v>
      </c>
      <c r="F22" s="200">
        <v>4875</v>
      </c>
      <c r="G22" s="200">
        <v>4018</v>
      </c>
      <c r="H22" s="199">
        <v>0</v>
      </c>
      <c r="I22" s="199">
        <v>0</v>
      </c>
      <c r="J22" s="199">
        <f>SUM(D22:I22)</f>
        <v>19171</v>
      </c>
      <c r="K22" s="168">
        <f t="shared" ref="K22:P22" si="15">D22/$J$22*100</f>
        <v>53.398362109436128</v>
      </c>
      <c r="L22" s="168">
        <f t="shared" si="15"/>
        <v>0.21386469146106096</v>
      </c>
      <c r="M22" s="168">
        <f t="shared" si="15"/>
        <v>25.429033435918836</v>
      </c>
      <c r="N22" s="168">
        <f t="shared" si="15"/>
        <v>20.958739763183974</v>
      </c>
      <c r="O22" s="168">
        <f t="shared" si="15"/>
        <v>0</v>
      </c>
      <c r="P22" s="168">
        <f t="shared" si="15"/>
        <v>0</v>
      </c>
      <c r="Q22" s="580">
        <f t="shared" si="2"/>
        <v>100</v>
      </c>
      <c r="R22" s="582">
        <f t="shared" si="5"/>
        <v>0.29483436232899307</v>
      </c>
      <c r="S22" s="479" t="s">
        <v>263</v>
      </c>
      <c r="T22" s="256"/>
      <c r="V22" s="193">
        <f>SUM(V8:V21)</f>
        <v>5</v>
      </c>
    </row>
    <row r="23" spans="1:27" ht="22.5" customHeight="1" thickBot="1" x14ac:dyDescent="0.3">
      <c r="A23" s="209"/>
      <c r="B23" s="93" t="s">
        <v>83</v>
      </c>
      <c r="C23" s="587">
        <f>SUM(C8:C22)</f>
        <v>66</v>
      </c>
      <c r="D23" s="147">
        <f t="shared" ref="D23:I23" si="16">SUM(D8:D22)</f>
        <v>543689</v>
      </c>
      <c r="E23" s="147">
        <f t="shared" si="16"/>
        <v>125774</v>
      </c>
      <c r="F23" s="147">
        <f t="shared" si="16"/>
        <v>242030</v>
      </c>
      <c r="G23" s="147">
        <f t="shared" si="16"/>
        <v>41267</v>
      </c>
      <c r="H23" s="147">
        <f>SUM(H8:H22)</f>
        <v>4697</v>
      </c>
      <c r="I23" s="147">
        <f t="shared" si="16"/>
        <v>5544838</v>
      </c>
      <c r="J23" s="147">
        <f>SUM(D23:I23)</f>
        <v>6502295</v>
      </c>
      <c r="K23" s="162">
        <f t="shared" ref="K23:P23" si="17">D23/$J$23*100</f>
        <v>8.3614939033064477</v>
      </c>
      <c r="L23" s="162">
        <f t="shared" si="17"/>
        <v>1.9343016581068684</v>
      </c>
      <c r="M23" s="162">
        <f t="shared" si="17"/>
        <v>3.7222242300603092</v>
      </c>
      <c r="N23" s="162">
        <f t="shared" si="17"/>
        <v>0.6346528418043168</v>
      </c>
      <c r="O23" s="162">
        <f t="shared" si="17"/>
        <v>7.223603358506496E-2</v>
      </c>
      <c r="P23" s="162">
        <f t="shared" si="17"/>
        <v>85.275091333136984</v>
      </c>
      <c r="Q23" s="98">
        <f>SUM(K23:P23)</f>
        <v>99.999999999999986</v>
      </c>
      <c r="R23" s="583">
        <f>SUM(R8:R22)</f>
        <v>100.00000000000001</v>
      </c>
      <c r="S23" s="480" t="s">
        <v>226</v>
      </c>
      <c r="T23" s="414"/>
    </row>
    <row r="24" spans="1:27" ht="37.5" customHeight="1" thickTop="1" x14ac:dyDescent="0.25">
      <c r="B24" s="811" t="s">
        <v>141</v>
      </c>
      <c r="C24" s="812"/>
      <c r="D24" s="812"/>
      <c r="E24" s="812"/>
      <c r="F24" s="812"/>
      <c r="G24" s="812"/>
      <c r="H24" s="812"/>
      <c r="I24" s="812"/>
      <c r="J24" s="812"/>
      <c r="K24" s="728" t="s">
        <v>313</v>
      </c>
      <c r="L24" s="728"/>
      <c r="M24" s="728"/>
      <c r="N24" s="728"/>
      <c r="O24" s="728"/>
      <c r="P24" s="728"/>
      <c r="Q24" s="728"/>
      <c r="R24" s="728"/>
      <c r="S24" s="728"/>
      <c r="T24" s="419"/>
      <c r="U24" s="419"/>
      <c r="V24" s="419"/>
      <c r="W24" s="419"/>
    </row>
    <row r="25" spans="1:27" ht="27" customHeight="1" x14ac:dyDescent="0.25">
      <c r="B25" s="765" t="s">
        <v>187</v>
      </c>
      <c r="C25" s="765"/>
      <c r="D25" s="765"/>
      <c r="E25" s="765"/>
      <c r="F25" s="765"/>
      <c r="G25" s="765"/>
      <c r="H25" s="588"/>
      <c r="J25" s="590"/>
      <c r="K25" s="775" t="s">
        <v>388</v>
      </c>
      <c r="L25" s="775"/>
      <c r="M25" s="775"/>
      <c r="N25" s="775"/>
      <c r="O25" s="775"/>
      <c r="P25" s="775"/>
      <c r="Q25" s="775"/>
      <c r="R25" s="775"/>
      <c r="S25" s="775"/>
      <c r="T25" s="570"/>
      <c r="U25" s="570"/>
      <c r="V25" s="570"/>
      <c r="W25" s="570"/>
    </row>
    <row r="26" spans="1:27" ht="21" customHeight="1" x14ac:dyDescent="0.25">
      <c r="B26" s="592"/>
      <c r="C26" s="593"/>
      <c r="D26" s="593"/>
      <c r="E26" s="593"/>
      <c r="F26" s="593"/>
      <c r="G26" s="593"/>
      <c r="H26" s="593"/>
      <c r="I26" s="593"/>
      <c r="J26" s="593"/>
      <c r="K26" s="571"/>
      <c r="L26" s="571"/>
      <c r="M26" s="571"/>
      <c r="N26" s="571"/>
      <c r="O26" s="571"/>
      <c r="P26" s="571"/>
      <c r="Q26" s="571"/>
      <c r="R26" s="571"/>
      <c r="S26" s="571"/>
      <c r="T26" s="570"/>
      <c r="U26" s="570"/>
      <c r="V26" s="570"/>
      <c r="W26" s="570"/>
    </row>
    <row r="27" spans="1:27" ht="27" customHeight="1" x14ac:dyDescent="0.25">
      <c r="B27" s="753" t="s">
        <v>175</v>
      </c>
      <c r="C27" s="753"/>
      <c r="D27" s="753"/>
      <c r="E27" s="753"/>
      <c r="F27" s="753"/>
      <c r="G27" s="753"/>
      <c r="H27" s="753"/>
      <c r="I27" s="753"/>
      <c r="J27" s="753"/>
      <c r="K27" s="745" t="s">
        <v>333</v>
      </c>
      <c r="L27" s="745"/>
      <c r="M27" s="745"/>
      <c r="N27" s="745"/>
      <c r="O27" s="745"/>
      <c r="P27" s="745"/>
      <c r="Q27" s="745"/>
      <c r="R27" s="745"/>
      <c r="S27" s="745"/>
      <c r="T27" s="421"/>
      <c r="U27" s="421"/>
      <c r="V27" s="421"/>
      <c r="W27" s="421"/>
      <c r="X27" s="421"/>
      <c r="Y27" s="421"/>
      <c r="Z27" s="421"/>
      <c r="AA27" s="421"/>
    </row>
    <row r="28" spans="1:27" ht="18" customHeight="1" x14ac:dyDescent="0.25">
      <c r="B28" s="360"/>
      <c r="C28" s="360"/>
      <c r="D28" s="360"/>
      <c r="E28" s="360"/>
      <c r="F28" s="360"/>
      <c r="G28" s="360"/>
      <c r="H28" s="360"/>
      <c r="I28" s="360"/>
      <c r="J28" s="360"/>
      <c r="K28" s="360"/>
      <c r="L28" s="360"/>
      <c r="M28" s="360"/>
      <c r="N28" s="360"/>
      <c r="O28" s="360"/>
      <c r="P28" s="360"/>
      <c r="S28" s="68"/>
    </row>
    <row r="29" spans="1:27" ht="25.5" customHeight="1" x14ac:dyDescent="0.25">
      <c r="B29" s="360"/>
      <c r="C29" s="360"/>
      <c r="D29" s="360"/>
      <c r="E29" s="360"/>
      <c r="F29" s="360"/>
      <c r="G29" s="360"/>
      <c r="H29" s="360"/>
      <c r="I29" s="360"/>
      <c r="J29" s="360"/>
      <c r="K29" s="360"/>
      <c r="L29" s="360"/>
      <c r="M29" s="360"/>
      <c r="N29" s="360"/>
      <c r="O29" s="360"/>
      <c r="P29" s="360"/>
      <c r="S29" s="68"/>
    </row>
    <row r="30" spans="1:27" s="82" customFormat="1" ht="32.25" customHeight="1" x14ac:dyDescent="0.25">
      <c r="B30" s="86"/>
      <c r="C30" s="86"/>
      <c r="D30" s="86"/>
      <c r="E30" s="86"/>
      <c r="F30" s="86"/>
      <c r="G30" s="86"/>
      <c r="H30" s="86"/>
      <c r="I30" s="238"/>
      <c r="J30" s="86"/>
      <c r="K30" s="86"/>
      <c r="L30" s="86"/>
      <c r="M30" s="86"/>
      <c r="N30" s="86"/>
      <c r="O30" s="86"/>
      <c r="P30" s="238"/>
    </row>
    <row r="31" spans="1:27" ht="15.75" customHeight="1" x14ac:dyDescent="0.25">
      <c r="B31" s="810" t="s">
        <v>438</v>
      </c>
      <c r="C31" s="810"/>
      <c r="D31" s="810"/>
      <c r="E31" s="810"/>
      <c r="F31" s="88"/>
      <c r="G31" s="88"/>
      <c r="H31" s="88"/>
      <c r="I31" s="148">
        <v>36</v>
      </c>
      <c r="J31" s="88"/>
      <c r="K31" s="148"/>
      <c r="L31" s="415">
        <v>37</v>
      </c>
      <c r="M31" s="88"/>
      <c r="N31" s="95"/>
      <c r="O31" s="95"/>
      <c r="P31" s="486"/>
      <c r="Q31" s="747" t="s">
        <v>442</v>
      </c>
      <c r="R31" s="747"/>
      <c r="S31" s="747"/>
      <c r="T31" s="82"/>
    </row>
    <row r="32" spans="1:27" x14ac:dyDescent="0.25">
      <c r="S32" s="408"/>
    </row>
    <row r="33" spans="19:19" x14ac:dyDescent="0.25">
      <c r="S33" s="408"/>
    </row>
    <row r="34" spans="19:19" x14ac:dyDescent="0.25">
      <c r="S34" s="408"/>
    </row>
    <row r="35" spans="19:19" x14ac:dyDescent="0.25">
      <c r="S35" s="408"/>
    </row>
    <row r="36" spans="19:19" x14ac:dyDescent="0.25">
      <c r="S36" s="409"/>
    </row>
    <row r="37" spans="19:19" x14ac:dyDescent="0.25">
      <c r="S37" s="407"/>
    </row>
    <row r="43" spans="19:19" ht="15.75" x14ac:dyDescent="0.25">
      <c r="S43" s="49"/>
    </row>
    <row r="44" spans="19:19" x14ac:dyDescent="0.25">
      <c r="S44" s="360"/>
    </row>
    <row r="45" spans="19:19" x14ac:dyDescent="0.25">
      <c r="S45" s="360"/>
    </row>
    <row r="46" spans="19:19" x14ac:dyDescent="0.25">
      <c r="S46" s="359"/>
    </row>
    <row r="47" spans="19:19" x14ac:dyDescent="0.25">
      <c r="S47" s="392"/>
    </row>
  </sheetData>
  <mergeCells count="24">
    <mergeCell ref="K27:S27"/>
    <mergeCell ref="R4:R5"/>
    <mergeCell ref="D5:J5"/>
    <mergeCell ref="K5:Q5"/>
    <mergeCell ref="K24:S24"/>
    <mergeCell ref="R6:R7"/>
    <mergeCell ref="B25:G25"/>
    <mergeCell ref="K25:S25"/>
    <mergeCell ref="Q31:S31"/>
    <mergeCell ref="B1:J1"/>
    <mergeCell ref="S4:S7"/>
    <mergeCell ref="R3:S3"/>
    <mergeCell ref="B31:E31"/>
    <mergeCell ref="K1:S1"/>
    <mergeCell ref="B2:J2"/>
    <mergeCell ref="K2:S2"/>
    <mergeCell ref="B24:J24"/>
    <mergeCell ref="K4:Q4"/>
    <mergeCell ref="B3:L3"/>
    <mergeCell ref="D4:J4"/>
    <mergeCell ref="C4:C5"/>
    <mergeCell ref="B4:B7"/>
    <mergeCell ref="C6:C7"/>
    <mergeCell ref="B27:J27"/>
  </mergeCells>
  <printOptions horizontalCentered="1"/>
  <pageMargins left="0.39370078740157483" right="0.39370078740157483" top="0.59055118110236227" bottom="0.19685039370078741" header="0" footer="0"/>
  <pageSetup paperSize="9" scale="99" orientation="portrait" verticalDpi="0" r:id="rId1"/>
  <headerFooter alignWithMargins="0"/>
  <colBreaks count="1" manualBreakCount="1">
    <brk id="10" max="2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V53"/>
  <sheetViews>
    <sheetView rightToLeft="1" view="pageBreakPreview" topLeftCell="A7" zoomScaleSheetLayoutView="100" workbookViewId="0">
      <selection activeCell="I1" sqref="I1:N1"/>
    </sheetView>
  </sheetViews>
  <sheetFormatPr defaultRowHeight="15" x14ac:dyDescent="0.25"/>
  <cols>
    <col min="1" max="1" width="9.140625" style="44"/>
    <col min="2" max="2" width="16.5703125" style="44" customWidth="1"/>
    <col min="3" max="3" width="14.42578125" style="51" customWidth="1"/>
    <col min="4" max="4" width="11.140625" style="51" customWidth="1"/>
    <col min="5" max="5" width="12.140625" style="44" customWidth="1"/>
    <col min="6" max="6" width="9" style="44" customWidth="1"/>
    <col min="7" max="7" width="10.5703125" style="44" customWidth="1"/>
    <col min="8" max="8" width="9.7109375" style="44" customWidth="1"/>
    <col min="9" max="9" width="14.140625" style="44" customWidth="1"/>
    <col min="10" max="10" width="13.28515625" style="44" customWidth="1"/>
    <col min="11" max="12" width="12.5703125" style="44" customWidth="1"/>
    <col min="13" max="13" width="9" style="44" customWidth="1"/>
    <col min="14" max="14" width="15.7109375" style="44" customWidth="1"/>
    <col min="15" max="16384" width="9.140625" style="44"/>
  </cols>
  <sheetData>
    <row r="1" spans="1:20" ht="33.75" customHeight="1" x14ac:dyDescent="0.25">
      <c r="B1" s="749" t="s">
        <v>435</v>
      </c>
      <c r="C1" s="749"/>
      <c r="D1" s="749"/>
      <c r="E1" s="749"/>
      <c r="F1" s="749"/>
      <c r="G1" s="749"/>
      <c r="H1" s="749"/>
      <c r="I1" s="749" t="s">
        <v>435</v>
      </c>
      <c r="J1" s="749"/>
      <c r="K1" s="749"/>
      <c r="L1" s="749"/>
      <c r="M1" s="749"/>
      <c r="N1" s="749"/>
      <c r="O1" s="383"/>
    </row>
    <row r="2" spans="1:20" ht="33.75" customHeight="1" x14ac:dyDescent="0.25">
      <c r="B2" s="748" t="s">
        <v>436</v>
      </c>
      <c r="C2" s="748"/>
      <c r="D2" s="748"/>
      <c r="E2" s="748"/>
      <c r="F2" s="748"/>
      <c r="G2" s="748"/>
      <c r="H2" s="748"/>
      <c r="I2" s="748" t="s">
        <v>436</v>
      </c>
      <c r="J2" s="788"/>
      <c r="K2" s="788"/>
      <c r="L2" s="788"/>
      <c r="M2" s="788"/>
      <c r="N2" s="788"/>
    </row>
    <row r="3" spans="1:20" ht="31.5" customHeight="1" thickBot="1" x14ac:dyDescent="0.3">
      <c r="B3" s="814" t="s">
        <v>231</v>
      </c>
      <c r="C3" s="734"/>
      <c r="D3" s="734"/>
      <c r="E3" s="85"/>
      <c r="F3" s="85"/>
      <c r="G3" s="85"/>
      <c r="H3" s="85"/>
      <c r="I3" s="85"/>
      <c r="J3" s="85"/>
      <c r="K3" s="416"/>
      <c r="L3" s="382"/>
      <c r="M3" s="771" t="s">
        <v>274</v>
      </c>
      <c r="N3" s="771"/>
      <c r="O3" s="382"/>
      <c r="P3" s="382"/>
      <c r="Q3" s="382"/>
      <c r="R3" s="382"/>
      <c r="S3" s="382"/>
      <c r="T3" s="382"/>
    </row>
    <row r="4" spans="1:20" ht="32.25" customHeight="1" thickTop="1" x14ac:dyDescent="0.25">
      <c r="B4" s="735" t="s">
        <v>33</v>
      </c>
      <c r="C4" s="823" t="s">
        <v>185</v>
      </c>
      <c r="D4" s="823" t="s">
        <v>73</v>
      </c>
      <c r="E4" s="813" t="s">
        <v>66</v>
      </c>
      <c r="F4" s="813"/>
      <c r="G4" s="813"/>
      <c r="H4" s="813"/>
      <c r="I4" s="823" t="s">
        <v>273</v>
      </c>
      <c r="J4" s="813" t="s">
        <v>67</v>
      </c>
      <c r="K4" s="813"/>
      <c r="L4" s="813"/>
      <c r="M4" s="813"/>
      <c r="N4" s="744" t="s">
        <v>244</v>
      </c>
    </row>
    <row r="5" spans="1:20" ht="32.25" customHeight="1" x14ac:dyDescent="0.25">
      <c r="B5" s="736"/>
      <c r="C5" s="824"/>
      <c r="D5" s="824"/>
      <c r="E5" s="819" t="s">
        <v>357</v>
      </c>
      <c r="F5" s="819"/>
      <c r="G5" s="819"/>
      <c r="H5" s="819"/>
      <c r="I5" s="824"/>
      <c r="J5" s="819" t="s">
        <v>358</v>
      </c>
      <c r="K5" s="819"/>
      <c r="L5" s="819"/>
      <c r="M5" s="819"/>
      <c r="N5" s="740"/>
    </row>
    <row r="6" spans="1:20" ht="32.25" customHeight="1" x14ac:dyDescent="0.25">
      <c r="B6" s="736"/>
      <c r="C6" s="783" t="s">
        <v>340</v>
      </c>
      <c r="D6" s="821" t="s">
        <v>354</v>
      </c>
      <c r="E6" s="410" t="s">
        <v>98</v>
      </c>
      <c r="F6" s="386" t="s">
        <v>68</v>
      </c>
      <c r="G6" s="386" t="s">
        <v>69</v>
      </c>
      <c r="H6" s="386" t="s">
        <v>0</v>
      </c>
      <c r="I6" s="821" t="s">
        <v>356</v>
      </c>
      <c r="J6" s="410" t="s">
        <v>98</v>
      </c>
      <c r="K6" s="386" t="s">
        <v>68</v>
      </c>
      <c r="L6" s="386" t="s">
        <v>69</v>
      </c>
      <c r="M6" s="386" t="s">
        <v>0</v>
      </c>
      <c r="N6" s="740"/>
    </row>
    <row r="7" spans="1:20" ht="36" customHeight="1" x14ac:dyDescent="0.25">
      <c r="B7" s="737"/>
      <c r="C7" s="784"/>
      <c r="D7" s="821"/>
      <c r="E7" s="487" t="s">
        <v>441</v>
      </c>
      <c r="F7" s="433" t="s">
        <v>440</v>
      </c>
      <c r="G7" s="433" t="s">
        <v>355</v>
      </c>
      <c r="H7" s="433" t="s">
        <v>226</v>
      </c>
      <c r="I7" s="821"/>
      <c r="J7" s="487" t="s">
        <v>441</v>
      </c>
      <c r="K7" s="433" t="s">
        <v>440</v>
      </c>
      <c r="L7" s="433" t="s">
        <v>355</v>
      </c>
      <c r="M7" s="433" t="s">
        <v>226</v>
      </c>
      <c r="N7" s="741"/>
    </row>
    <row r="8" spans="1:20" s="154" customFormat="1" ht="22.5" customHeight="1" x14ac:dyDescent="0.25">
      <c r="A8" s="498" t="s">
        <v>242</v>
      </c>
      <c r="B8" s="164" t="s">
        <v>44</v>
      </c>
      <c r="C8" s="178">
        <v>8</v>
      </c>
      <c r="D8" s="178">
        <v>8</v>
      </c>
      <c r="E8" s="178">
        <v>6</v>
      </c>
      <c r="F8" s="178">
        <v>2</v>
      </c>
      <c r="G8" s="178">
        <v>0</v>
      </c>
      <c r="H8" s="178">
        <f>SUM(E8:G8)</f>
        <v>8</v>
      </c>
      <c r="I8" s="198">
        <f>D8/C8*100</f>
        <v>100</v>
      </c>
      <c r="J8" s="390">
        <f>E8/$H$8*100</f>
        <v>75</v>
      </c>
      <c r="K8" s="390">
        <f t="shared" ref="K8:L8" si="0">F8/$H$8*100</f>
        <v>25</v>
      </c>
      <c r="L8" s="390">
        <f t="shared" si="0"/>
        <v>0</v>
      </c>
      <c r="M8" s="390">
        <f>SUM(J8:L8)</f>
        <v>100</v>
      </c>
      <c r="N8" s="476" t="s">
        <v>249</v>
      </c>
      <c r="O8" s="156"/>
    </row>
    <row r="9" spans="1:20" s="154" customFormat="1" ht="22.5" customHeight="1" x14ac:dyDescent="0.25">
      <c r="A9" s="498" t="s">
        <v>242</v>
      </c>
      <c r="B9" s="170" t="s">
        <v>45</v>
      </c>
      <c r="C9" s="165">
        <v>5</v>
      </c>
      <c r="D9" s="169">
        <v>4</v>
      </c>
      <c r="E9" s="169">
        <v>2</v>
      </c>
      <c r="F9" s="165">
        <v>1</v>
      </c>
      <c r="G9" s="165">
        <v>1</v>
      </c>
      <c r="H9" s="169">
        <f t="shared" ref="H9:H23" si="1">SUM(E9:G9)</f>
        <v>4</v>
      </c>
      <c r="I9" s="168">
        <f t="shared" ref="I9:I23" si="2">D9/C9*100</f>
        <v>80</v>
      </c>
      <c r="J9" s="167">
        <f>E9/H9*100</f>
        <v>50</v>
      </c>
      <c r="K9" s="168">
        <f>F9/H9*100</f>
        <v>25</v>
      </c>
      <c r="L9" s="168">
        <f>G9/H9*100</f>
        <v>25</v>
      </c>
      <c r="M9" s="167">
        <f t="shared" ref="M9:M23" si="3">SUM(J9:L9)</f>
        <v>100</v>
      </c>
      <c r="N9" s="477" t="s">
        <v>250</v>
      </c>
    </row>
    <row r="10" spans="1:20" s="154" customFormat="1" ht="22.5" customHeight="1" x14ac:dyDescent="0.25">
      <c r="A10" s="498" t="s">
        <v>242</v>
      </c>
      <c r="B10" s="170" t="s">
        <v>46</v>
      </c>
      <c r="C10" s="169">
        <v>6</v>
      </c>
      <c r="D10" s="195">
        <v>2</v>
      </c>
      <c r="E10" s="195">
        <v>0</v>
      </c>
      <c r="F10" s="195">
        <v>0</v>
      </c>
      <c r="G10" s="195">
        <v>2</v>
      </c>
      <c r="H10" s="195">
        <f t="shared" si="1"/>
        <v>2</v>
      </c>
      <c r="I10" s="168">
        <f t="shared" si="2"/>
        <v>33.333333333333329</v>
      </c>
      <c r="J10" s="168">
        <v>0</v>
      </c>
      <c r="K10" s="168">
        <v>0</v>
      </c>
      <c r="L10" s="168">
        <f>G10/H10*100</f>
        <v>100</v>
      </c>
      <c r="M10" s="168">
        <f t="shared" si="3"/>
        <v>100</v>
      </c>
      <c r="N10" s="477" t="s">
        <v>251</v>
      </c>
    </row>
    <row r="11" spans="1:20" s="154" customFormat="1" ht="22.5" customHeight="1" x14ac:dyDescent="0.25">
      <c r="A11" s="498" t="s">
        <v>242</v>
      </c>
      <c r="B11" s="170" t="s">
        <v>47</v>
      </c>
      <c r="C11" s="169">
        <v>4</v>
      </c>
      <c r="D11" s="169">
        <v>3</v>
      </c>
      <c r="E11" s="195">
        <v>3</v>
      </c>
      <c r="F11" s="195">
        <v>0</v>
      </c>
      <c r="G11" s="195">
        <v>0</v>
      </c>
      <c r="H11" s="169">
        <f t="shared" si="1"/>
        <v>3</v>
      </c>
      <c r="I11" s="168">
        <f t="shared" si="2"/>
        <v>75</v>
      </c>
      <c r="J11" s="168">
        <f>E11/H11*100</f>
        <v>100</v>
      </c>
      <c r="K11" s="168">
        <f>F11/H11*100</f>
        <v>0</v>
      </c>
      <c r="L11" s="168">
        <f>G11/H11*100</f>
        <v>0</v>
      </c>
      <c r="M11" s="168">
        <f t="shared" si="3"/>
        <v>100</v>
      </c>
      <c r="N11" s="477" t="s">
        <v>252</v>
      </c>
    </row>
    <row r="12" spans="1:20" s="159" customFormat="1" ht="22.5" customHeight="1" x14ac:dyDescent="0.25">
      <c r="A12" s="503" t="s">
        <v>242</v>
      </c>
      <c r="B12" s="170" t="s">
        <v>48</v>
      </c>
      <c r="C12" s="169">
        <v>3</v>
      </c>
      <c r="D12" s="169">
        <v>3</v>
      </c>
      <c r="E12" s="195">
        <v>3</v>
      </c>
      <c r="F12" s="195">
        <v>0</v>
      </c>
      <c r="G12" s="195">
        <v>0</v>
      </c>
      <c r="H12" s="169">
        <f t="shared" si="1"/>
        <v>3</v>
      </c>
      <c r="I12" s="168">
        <f t="shared" si="2"/>
        <v>100</v>
      </c>
      <c r="J12" s="167">
        <f>E12/$H$12*100</f>
        <v>100</v>
      </c>
      <c r="K12" s="168">
        <f t="shared" ref="K12" si="4">F12/$H$12*100</f>
        <v>0</v>
      </c>
      <c r="L12" s="168">
        <f>G12/H12*100</f>
        <v>0</v>
      </c>
      <c r="M12" s="167">
        <f t="shared" si="3"/>
        <v>100</v>
      </c>
      <c r="N12" s="477" t="s">
        <v>253</v>
      </c>
    </row>
    <row r="13" spans="1:20" s="154" customFormat="1" ht="22.5" customHeight="1" x14ac:dyDescent="0.25">
      <c r="A13" s="498" t="s">
        <v>242</v>
      </c>
      <c r="B13" s="170" t="s">
        <v>49</v>
      </c>
      <c r="C13" s="169">
        <v>8</v>
      </c>
      <c r="D13" s="169">
        <v>7</v>
      </c>
      <c r="E13" s="169">
        <v>10</v>
      </c>
      <c r="F13" s="195">
        <v>2</v>
      </c>
      <c r="G13" s="195">
        <v>0</v>
      </c>
      <c r="H13" s="169">
        <f t="shared" si="1"/>
        <v>12</v>
      </c>
      <c r="I13" s="168">
        <f t="shared" si="2"/>
        <v>87.5</v>
      </c>
      <c r="J13" s="167">
        <f>E13/H13*100</f>
        <v>83.333333333333343</v>
      </c>
      <c r="K13" s="168">
        <f>F13/H13*100</f>
        <v>16.666666666666664</v>
      </c>
      <c r="L13" s="168">
        <f>G13/H13*100</f>
        <v>0</v>
      </c>
      <c r="M13" s="167">
        <f t="shared" si="3"/>
        <v>100</v>
      </c>
      <c r="N13" s="477" t="s">
        <v>254</v>
      </c>
    </row>
    <row r="14" spans="1:20" s="154" customFormat="1" ht="22.5" customHeight="1" x14ac:dyDescent="0.25">
      <c r="A14" s="498" t="s">
        <v>242</v>
      </c>
      <c r="B14" s="170" t="s">
        <v>50</v>
      </c>
      <c r="C14" s="169">
        <v>4</v>
      </c>
      <c r="D14" s="178">
        <v>4</v>
      </c>
      <c r="E14" s="178">
        <v>4</v>
      </c>
      <c r="F14" s="178">
        <v>0</v>
      </c>
      <c r="G14" s="178">
        <v>0</v>
      </c>
      <c r="H14" s="178">
        <f t="shared" si="1"/>
        <v>4</v>
      </c>
      <c r="I14" s="198">
        <f t="shared" si="2"/>
        <v>100</v>
      </c>
      <c r="J14" s="572">
        <f>E14/H14*100</f>
        <v>100</v>
      </c>
      <c r="K14" s="168">
        <f>F14/H14*100</f>
        <v>0</v>
      </c>
      <c r="L14" s="572">
        <v>0</v>
      </c>
      <c r="M14" s="572">
        <f t="shared" si="3"/>
        <v>100</v>
      </c>
      <c r="N14" s="477" t="s">
        <v>255</v>
      </c>
      <c r="O14" s="156"/>
    </row>
    <row r="15" spans="1:20" s="154" customFormat="1" ht="22.5" customHeight="1" x14ac:dyDescent="0.25">
      <c r="A15" s="498" t="s">
        <v>242</v>
      </c>
      <c r="B15" s="170" t="s">
        <v>51</v>
      </c>
      <c r="C15" s="169">
        <v>4</v>
      </c>
      <c r="D15" s="169">
        <v>4</v>
      </c>
      <c r="E15" s="169">
        <v>2</v>
      </c>
      <c r="F15" s="195">
        <v>1</v>
      </c>
      <c r="G15" s="195">
        <v>1</v>
      </c>
      <c r="H15" s="169">
        <f t="shared" si="1"/>
        <v>4</v>
      </c>
      <c r="I15" s="168">
        <f t="shared" si="2"/>
        <v>100</v>
      </c>
      <c r="J15" s="167">
        <f>E15/H15*100</f>
        <v>50</v>
      </c>
      <c r="K15" s="167">
        <f>F15/H15*100</f>
        <v>25</v>
      </c>
      <c r="L15" s="167">
        <f>G15/H15*100</f>
        <v>25</v>
      </c>
      <c r="M15" s="167">
        <f t="shared" si="3"/>
        <v>100</v>
      </c>
      <c r="N15" s="477" t="s">
        <v>256</v>
      </c>
    </row>
    <row r="16" spans="1:20" s="154" customFormat="1" ht="22.5" customHeight="1" x14ac:dyDescent="0.25">
      <c r="A16" s="498" t="s">
        <v>242</v>
      </c>
      <c r="B16" s="170" t="s">
        <v>52</v>
      </c>
      <c r="C16" s="169">
        <v>1</v>
      </c>
      <c r="D16" s="195">
        <v>0</v>
      </c>
      <c r="E16" s="195">
        <v>0</v>
      </c>
      <c r="F16" s="195">
        <v>0</v>
      </c>
      <c r="G16" s="195">
        <v>0</v>
      </c>
      <c r="H16" s="195">
        <f t="shared" si="1"/>
        <v>0</v>
      </c>
      <c r="I16" s="168">
        <f t="shared" si="2"/>
        <v>0</v>
      </c>
      <c r="J16" s="572">
        <v>0</v>
      </c>
      <c r="K16" s="168">
        <v>0</v>
      </c>
      <c r="L16" s="572">
        <v>0</v>
      </c>
      <c r="M16" s="168">
        <f t="shared" si="3"/>
        <v>0</v>
      </c>
      <c r="N16" s="477" t="s">
        <v>257</v>
      </c>
    </row>
    <row r="17" spans="1:22" s="154" customFormat="1" ht="22.5" customHeight="1" x14ac:dyDescent="0.25">
      <c r="A17" s="498" t="s">
        <v>242</v>
      </c>
      <c r="B17" s="170" t="s">
        <v>53</v>
      </c>
      <c r="C17" s="169">
        <v>3</v>
      </c>
      <c r="D17" s="169">
        <v>3</v>
      </c>
      <c r="E17" s="169">
        <v>3</v>
      </c>
      <c r="F17" s="195">
        <v>0</v>
      </c>
      <c r="G17" s="195">
        <v>0</v>
      </c>
      <c r="H17" s="169">
        <f t="shared" si="1"/>
        <v>3</v>
      </c>
      <c r="I17" s="168">
        <f t="shared" si="2"/>
        <v>100</v>
      </c>
      <c r="J17" s="167">
        <f t="shared" ref="J17:J22" si="5">E17/H17*100</f>
        <v>100</v>
      </c>
      <c r="K17" s="168">
        <v>0</v>
      </c>
      <c r="L17" s="168">
        <v>0</v>
      </c>
      <c r="M17" s="167">
        <f t="shared" si="3"/>
        <v>100</v>
      </c>
      <c r="N17" s="477" t="s">
        <v>258</v>
      </c>
    </row>
    <row r="18" spans="1:22" s="154" customFormat="1" ht="22.5" customHeight="1" x14ac:dyDescent="0.25">
      <c r="A18" s="498" t="s">
        <v>242</v>
      </c>
      <c r="B18" s="170" t="s">
        <v>54</v>
      </c>
      <c r="C18" s="169">
        <v>3</v>
      </c>
      <c r="D18" s="169">
        <v>3</v>
      </c>
      <c r="E18" s="169">
        <v>3</v>
      </c>
      <c r="F18" s="195">
        <v>0</v>
      </c>
      <c r="G18" s="195">
        <v>0</v>
      </c>
      <c r="H18" s="169">
        <f t="shared" si="1"/>
        <v>3</v>
      </c>
      <c r="I18" s="168">
        <f t="shared" si="2"/>
        <v>100</v>
      </c>
      <c r="J18" s="167">
        <f>E18/H18*100</f>
        <v>100</v>
      </c>
      <c r="K18" s="572">
        <f t="shared" ref="K18:K22" si="6">F18/H18*100</f>
        <v>0</v>
      </c>
      <c r="L18" s="572">
        <f>G18/H18*100</f>
        <v>0</v>
      </c>
      <c r="M18" s="167">
        <f t="shared" si="3"/>
        <v>100</v>
      </c>
      <c r="N18" s="477" t="s">
        <v>259</v>
      </c>
    </row>
    <row r="19" spans="1:22" s="154" customFormat="1" ht="22.5" customHeight="1" x14ac:dyDescent="0.25">
      <c r="A19" s="498" t="s">
        <v>242</v>
      </c>
      <c r="B19" s="170" t="s">
        <v>55</v>
      </c>
      <c r="C19" s="169">
        <v>3</v>
      </c>
      <c r="D19" s="169">
        <v>3</v>
      </c>
      <c r="E19" s="169">
        <v>2</v>
      </c>
      <c r="F19" s="195">
        <v>0</v>
      </c>
      <c r="G19" s="195">
        <v>2</v>
      </c>
      <c r="H19" s="169">
        <f t="shared" si="1"/>
        <v>4</v>
      </c>
      <c r="I19" s="168">
        <f t="shared" si="2"/>
        <v>100</v>
      </c>
      <c r="J19" s="167">
        <f t="shared" si="5"/>
        <v>50</v>
      </c>
      <c r="K19" s="168">
        <f>F19/H19*100</f>
        <v>0</v>
      </c>
      <c r="L19" s="168">
        <f>G19/H19*100</f>
        <v>50</v>
      </c>
      <c r="M19" s="167">
        <f t="shared" si="3"/>
        <v>100</v>
      </c>
      <c r="N19" s="477" t="s">
        <v>260</v>
      </c>
    </row>
    <row r="20" spans="1:22" s="154" customFormat="1" ht="22.5" customHeight="1" x14ac:dyDescent="0.25">
      <c r="A20" s="498" t="s">
        <v>242</v>
      </c>
      <c r="B20" s="170" t="s">
        <v>56</v>
      </c>
      <c r="C20" s="169">
        <v>6</v>
      </c>
      <c r="D20" s="169">
        <v>4</v>
      </c>
      <c r="E20" s="195">
        <v>4</v>
      </c>
      <c r="F20" s="195">
        <v>1</v>
      </c>
      <c r="G20" s="195">
        <v>0</v>
      </c>
      <c r="H20" s="169">
        <f t="shared" si="1"/>
        <v>5</v>
      </c>
      <c r="I20" s="168">
        <f t="shared" si="2"/>
        <v>66.666666666666657</v>
      </c>
      <c r="J20" s="167">
        <f>E20/$H$20*100</f>
        <v>80</v>
      </c>
      <c r="K20" s="168">
        <f t="shared" ref="K20:L20" si="7">F20/$H$20*100</f>
        <v>20</v>
      </c>
      <c r="L20" s="168">
        <f t="shared" si="7"/>
        <v>0</v>
      </c>
      <c r="M20" s="167">
        <f t="shared" si="3"/>
        <v>100</v>
      </c>
      <c r="N20" s="477" t="s">
        <v>261</v>
      </c>
      <c r="Q20" s="153"/>
      <c r="R20" s="161"/>
      <c r="S20" s="161"/>
      <c r="T20" s="161"/>
      <c r="U20" s="161"/>
      <c r="V20" s="161"/>
    </row>
    <row r="21" spans="1:22" s="154" customFormat="1" ht="22.5" customHeight="1" x14ac:dyDescent="0.25">
      <c r="A21" s="498" t="s">
        <v>242</v>
      </c>
      <c r="B21" s="174" t="s">
        <v>57</v>
      </c>
      <c r="C21" s="169">
        <v>6</v>
      </c>
      <c r="D21" s="195">
        <v>4</v>
      </c>
      <c r="E21" s="195">
        <v>0</v>
      </c>
      <c r="F21" s="195">
        <v>2</v>
      </c>
      <c r="G21" s="195">
        <v>2</v>
      </c>
      <c r="H21" s="195">
        <f t="shared" si="1"/>
        <v>4</v>
      </c>
      <c r="I21" s="183">
        <f t="shared" si="2"/>
        <v>66.666666666666657</v>
      </c>
      <c r="J21" s="168">
        <v>0</v>
      </c>
      <c r="K21" s="167">
        <f>F21/H21*100</f>
        <v>50</v>
      </c>
      <c r="L21" s="168">
        <f>G21/H21*100</f>
        <v>50</v>
      </c>
      <c r="M21" s="168">
        <f t="shared" si="3"/>
        <v>100</v>
      </c>
      <c r="N21" s="478" t="s">
        <v>262</v>
      </c>
    </row>
    <row r="22" spans="1:22" s="154" customFormat="1" ht="22.5" customHeight="1" x14ac:dyDescent="0.25">
      <c r="A22" s="498" t="s">
        <v>242</v>
      </c>
      <c r="B22" s="196" t="s">
        <v>58</v>
      </c>
      <c r="C22" s="169">
        <v>2</v>
      </c>
      <c r="D22" s="177">
        <v>2</v>
      </c>
      <c r="E22" s="177">
        <v>3</v>
      </c>
      <c r="F22" s="177">
        <v>1</v>
      </c>
      <c r="G22" s="165">
        <v>0</v>
      </c>
      <c r="H22" s="177">
        <f t="shared" si="1"/>
        <v>4</v>
      </c>
      <c r="I22" s="183">
        <f t="shared" si="2"/>
        <v>100</v>
      </c>
      <c r="J22" s="179">
        <f t="shared" si="5"/>
        <v>75</v>
      </c>
      <c r="K22" s="179">
        <f t="shared" si="6"/>
        <v>25</v>
      </c>
      <c r="L22" s="168">
        <v>0</v>
      </c>
      <c r="M22" s="179">
        <f t="shared" si="3"/>
        <v>100</v>
      </c>
      <c r="N22" s="479" t="s">
        <v>263</v>
      </c>
    </row>
    <row r="23" spans="1:22" ht="22.5" customHeight="1" thickBot="1" x14ac:dyDescent="0.3">
      <c r="A23" s="209"/>
      <c r="B23" s="93" t="s">
        <v>83</v>
      </c>
      <c r="C23" s="97">
        <f>SUM(C8:C22)</f>
        <v>66</v>
      </c>
      <c r="D23" s="97">
        <f>SUM(D8:D22)</f>
        <v>54</v>
      </c>
      <c r="E23" s="97">
        <f>SUM(E8:E22)</f>
        <v>45</v>
      </c>
      <c r="F23" s="97">
        <f>SUM(F8:F22)</f>
        <v>10</v>
      </c>
      <c r="G23" s="104">
        <f>SUM(G8:G22)</f>
        <v>8</v>
      </c>
      <c r="H23" s="97">
        <f t="shared" si="1"/>
        <v>63</v>
      </c>
      <c r="I23" s="98">
        <f t="shared" si="2"/>
        <v>81.818181818181827</v>
      </c>
      <c r="J23" s="98">
        <f>E23/H23*100</f>
        <v>71.428571428571431</v>
      </c>
      <c r="K23" s="98">
        <f>F23/H23*100</f>
        <v>15.873015873015872</v>
      </c>
      <c r="L23" s="98">
        <f>G23/H23*100</f>
        <v>12.698412698412698</v>
      </c>
      <c r="M23" s="98">
        <f t="shared" si="3"/>
        <v>100</v>
      </c>
      <c r="N23" s="480" t="s">
        <v>226</v>
      </c>
    </row>
    <row r="24" spans="1:22" ht="6.75" customHeight="1" thickTop="1" x14ac:dyDescent="0.25">
      <c r="B24" s="751"/>
      <c r="C24" s="751"/>
      <c r="D24" s="751"/>
      <c r="N24" s="48"/>
    </row>
    <row r="25" spans="1:22" ht="19.5" customHeight="1" x14ac:dyDescent="0.25">
      <c r="B25" s="790" t="s">
        <v>175</v>
      </c>
      <c r="C25" s="790"/>
      <c r="D25" s="790"/>
      <c r="E25" s="790"/>
      <c r="I25" s="745" t="s">
        <v>333</v>
      </c>
      <c r="J25" s="745"/>
      <c r="K25" s="745"/>
      <c r="L25" s="745"/>
      <c r="M25" s="745"/>
      <c r="N25" s="745"/>
      <c r="O25" s="421"/>
      <c r="P25" s="421"/>
      <c r="Q25" s="421"/>
      <c r="R25" s="421"/>
      <c r="S25" s="421"/>
      <c r="T25" s="421"/>
      <c r="U25" s="421"/>
      <c r="V25" s="421"/>
    </row>
    <row r="26" spans="1:22" ht="27.75" customHeight="1" x14ac:dyDescent="0.25">
      <c r="B26" s="360"/>
      <c r="C26" s="360"/>
      <c r="D26" s="360"/>
      <c r="E26" s="360"/>
      <c r="N26" s="68"/>
    </row>
    <row r="27" spans="1:22" ht="27.75" customHeight="1" x14ac:dyDescent="0.25">
      <c r="B27" s="360"/>
      <c r="C27" s="360"/>
      <c r="D27" s="360"/>
      <c r="E27" s="360"/>
      <c r="N27" s="68"/>
    </row>
    <row r="28" spans="1:22" ht="32.25" customHeight="1" x14ac:dyDescent="0.25">
      <c r="B28" s="360"/>
      <c r="C28" s="360"/>
      <c r="D28" s="360"/>
      <c r="E28" s="360"/>
      <c r="N28" s="68"/>
    </row>
    <row r="29" spans="1:22" ht="32.25" customHeight="1" x14ac:dyDescent="0.25">
      <c r="B29" s="360"/>
      <c r="C29" s="360"/>
      <c r="D29" s="360"/>
      <c r="E29" s="360"/>
      <c r="N29" s="68"/>
    </row>
    <row r="30" spans="1:22" ht="19.5" customHeight="1" x14ac:dyDescent="0.25">
      <c r="B30" s="360"/>
      <c r="C30" s="360"/>
      <c r="D30" s="360"/>
      <c r="E30" s="360"/>
      <c r="N30" s="68"/>
    </row>
    <row r="31" spans="1:22" ht="27.75" customHeight="1" x14ac:dyDescent="0.25">
      <c r="B31" s="360"/>
      <c r="C31" s="360"/>
      <c r="D31" s="360"/>
      <c r="E31" s="360"/>
      <c r="N31" s="68"/>
    </row>
    <row r="32" spans="1:22" ht="15.75" customHeight="1" x14ac:dyDescent="0.25">
      <c r="B32" s="750" t="s">
        <v>438</v>
      </c>
      <c r="C32" s="750"/>
      <c r="D32" s="750"/>
      <c r="E32" s="750"/>
      <c r="F32" s="750"/>
      <c r="G32" s="822">
        <v>38</v>
      </c>
      <c r="H32" s="822"/>
      <c r="I32" s="822">
        <v>39</v>
      </c>
      <c r="J32" s="822"/>
      <c r="K32" s="825" t="s">
        <v>442</v>
      </c>
      <c r="L32" s="825"/>
      <c r="M32" s="825"/>
      <c r="N32" s="825"/>
    </row>
    <row r="33" spans="14:14" ht="15.75" x14ac:dyDescent="0.25">
      <c r="N33" s="68"/>
    </row>
    <row r="34" spans="14:14" ht="15.75" x14ac:dyDescent="0.25">
      <c r="N34" s="68"/>
    </row>
    <row r="35" spans="14:14" ht="15.75" x14ac:dyDescent="0.25">
      <c r="N35" s="68"/>
    </row>
    <row r="36" spans="14:14" x14ac:dyDescent="0.25">
      <c r="N36" s="82"/>
    </row>
    <row r="37" spans="14:14" x14ac:dyDescent="0.25">
      <c r="N37" s="50"/>
    </row>
    <row r="38" spans="14:14" x14ac:dyDescent="0.25">
      <c r="N38" s="408"/>
    </row>
    <row r="39" spans="14:14" x14ac:dyDescent="0.25">
      <c r="N39" s="408"/>
    </row>
    <row r="40" spans="14:14" x14ac:dyDescent="0.25">
      <c r="N40" s="408"/>
    </row>
    <row r="41" spans="14:14" x14ac:dyDescent="0.25">
      <c r="N41" s="408"/>
    </row>
    <row r="42" spans="14:14" x14ac:dyDescent="0.25">
      <c r="N42" s="409"/>
    </row>
    <row r="43" spans="14:14" x14ac:dyDescent="0.25">
      <c r="N43" s="407"/>
    </row>
    <row r="49" spans="14:14" ht="15.75" x14ac:dyDescent="0.25">
      <c r="N49" s="49"/>
    </row>
    <row r="50" spans="14:14" x14ac:dyDescent="0.25">
      <c r="N50" s="360"/>
    </row>
    <row r="51" spans="14:14" x14ac:dyDescent="0.25">
      <c r="N51" s="360"/>
    </row>
    <row r="52" spans="14:14" x14ac:dyDescent="0.25">
      <c r="N52" s="359"/>
    </row>
    <row r="53" spans="14:14" x14ac:dyDescent="0.25">
      <c r="N53" s="392"/>
    </row>
  </sheetData>
  <mergeCells count="25">
    <mergeCell ref="K32:N32"/>
    <mergeCell ref="N4:N7"/>
    <mergeCell ref="M3:N3"/>
    <mergeCell ref="I25:N25"/>
    <mergeCell ref="B1:H1"/>
    <mergeCell ref="I1:N1"/>
    <mergeCell ref="B24:D24"/>
    <mergeCell ref="J4:M4"/>
    <mergeCell ref="I4:I5"/>
    <mergeCell ref="I6:I7"/>
    <mergeCell ref="J5:M5"/>
    <mergeCell ref="B2:H2"/>
    <mergeCell ref="I2:N2"/>
    <mergeCell ref="I32:J32"/>
    <mergeCell ref="B3:D3"/>
    <mergeCell ref="E4:H4"/>
    <mergeCell ref="B32:F32"/>
    <mergeCell ref="G32:H32"/>
    <mergeCell ref="B25:E25"/>
    <mergeCell ref="B4:B7"/>
    <mergeCell ref="C4:C5"/>
    <mergeCell ref="C6:C7"/>
    <mergeCell ref="D4:D5"/>
    <mergeCell ref="D6:D7"/>
    <mergeCell ref="E5:H5"/>
  </mergeCells>
  <printOptions horizontalCentered="1"/>
  <pageMargins left="0.74803149606299213" right="0.74803149606299213" top="0.59055118110236227" bottom="0.19685039370078741" header="0" footer="0"/>
  <pageSetup paperSize="9" orientation="portrait" verticalDpi="0" r:id="rId1"/>
  <headerFooter alignWithMargins="0"/>
  <colBreaks count="1" manualBreakCount="1">
    <brk id="8"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V25"/>
  <sheetViews>
    <sheetView rightToLeft="1" view="pageBreakPreview" topLeftCell="A2" zoomScaleSheetLayoutView="100" workbookViewId="0">
      <selection activeCell="A8" sqref="A8:XFD14"/>
    </sheetView>
  </sheetViews>
  <sheetFormatPr defaultRowHeight="12.75" x14ac:dyDescent="0.2"/>
  <cols>
    <col min="1" max="1" width="13.140625" customWidth="1"/>
    <col min="2" max="2" width="9.28515625" customWidth="1"/>
    <col min="3" max="4" width="9.140625" customWidth="1"/>
    <col min="5" max="5" width="6.42578125" customWidth="1"/>
    <col min="6" max="6" width="10.42578125" customWidth="1"/>
    <col min="7" max="7" width="8.7109375" customWidth="1"/>
    <col min="8" max="8" width="8.5703125" customWidth="1"/>
    <col min="9" max="9" width="5.5703125" customWidth="1"/>
    <col min="10" max="10" width="11.5703125" customWidth="1"/>
    <col min="11" max="11" width="18.28515625" customWidth="1"/>
  </cols>
  <sheetData>
    <row r="1" spans="1:22" s="35" customFormat="1" ht="32.25" customHeight="1" x14ac:dyDescent="0.3">
      <c r="A1" s="641" t="s">
        <v>405</v>
      </c>
      <c r="B1" s="641"/>
      <c r="C1" s="641"/>
      <c r="D1" s="641"/>
      <c r="E1" s="641"/>
      <c r="F1" s="641"/>
      <c r="G1" s="641"/>
      <c r="H1" s="641"/>
      <c r="I1" s="641"/>
      <c r="J1" s="641"/>
      <c r="K1" s="641"/>
      <c r="M1" s="270" t="s">
        <v>194</v>
      </c>
      <c r="N1" s="677" t="s">
        <v>195</v>
      </c>
      <c r="O1" s="678"/>
      <c r="P1" s="678"/>
      <c r="Q1" s="678"/>
      <c r="R1" s="679"/>
      <c r="S1" s="680" t="s">
        <v>196</v>
      </c>
      <c r="T1" s="681"/>
      <c r="U1" s="681"/>
      <c r="V1" s="682"/>
    </row>
    <row r="2" spans="1:22" s="35" customFormat="1" ht="57.75" customHeight="1" x14ac:dyDescent="0.3">
      <c r="A2" s="642" t="s">
        <v>406</v>
      </c>
      <c r="B2" s="642"/>
      <c r="C2" s="642"/>
      <c r="D2" s="642"/>
      <c r="E2" s="642"/>
      <c r="F2" s="642"/>
      <c r="G2" s="642"/>
      <c r="H2" s="642"/>
      <c r="I2" s="642"/>
      <c r="J2" s="642"/>
      <c r="K2" s="642"/>
      <c r="M2" s="317"/>
      <c r="N2" s="318"/>
      <c r="O2" s="319"/>
      <c r="P2" s="319"/>
      <c r="Q2" s="319"/>
      <c r="R2" s="320"/>
      <c r="S2" s="321"/>
      <c r="T2" s="322"/>
      <c r="U2" s="322"/>
      <c r="V2" s="323"/>
    </row>
    <row r="3" spans="1:22" s="204" customFormat="1" ht="24.75" customHeight="1" thickBot="1" x14ac:dyDescent="0.25">
      <c r="A3" s="315" t="s">
        <v>120</v>
      </c>
      <c r="B3" s="316"/>
      <c r="C3" s="316"/>
      <c r="D3" s="316"/>
      <c r="E3" s="316"/>
      <c r="F3" s="316"/>
      <c r="G3" s="316"/>
      <c r="H3" s="316"/>
      <c r="I3" s="316"/>
      <c r="J3" s="232"/>
      <c r="K3" s="460" t="s">
        <v>228</v>
      </c>
      <c r="M3" s="683" t="s">
        <v>189</v>
      </c>
      <c r="N3" s="686" t="s">
        <v>6</v>
      </c>
      <c r="O3" s="686" t="s">
        <v>118</v>
      </c>
      <c r="P3" s="686" t="s">
        <v>28</v>
      </c>
      <c r="Q3" s="686" t="s">
        <v>197</v>
      </c>
      <c r="R3" s="689" t="s">
        <v>0</v>
      </c>
      <c r="S3" s="686" t="s">
        <v>118</v>
      </c>
      <c r="T3" s="686" t="s">
        <v>28</v>
      </c>
      <c r="U3" s="686" t="s">
        <v>197</v>
      </c>
      <c r="V3" s="689" t="s">
        <v>0</v>
      </c>
    </row>
    <row r="4" spans="1:22" ht="40.5" customHeight="1" thickTop="1" x14ac:dyDescent="0.2">
      <c r="A4" s="666" t="s">
        <v>3</v>
      </c>
      <c r="B4" s="669" t="s">
        <v>6</v>
      </c>
      <c r="C4" s="674" t="s">
        <v>101</v>
      </c>
      <c r="D4" s="674"/>
      <c r="E4" s="674"/>
      <c r="F4" s="669" t="s">
        <v>166</v>
      </c>
      <c r="G4" s="674" t="s">
        <v>102</v>
      </c>
      <c r="H4" s="674"/>
      <c r="I4" s="674"/>
      <c r="J4" s="669" t="s">
        <v>167</v>
      </c>
      <c r="K4" s="665" t="s">
        <v>227</v>
      </c>
      <c r="M4" s="684"/>
      <c r="N4" s="687"/>
      <c r="O4" s="687"/>
      <c r="P4" s="687"/>
      <c r="Q4" s="687"/>
      <c r="R4" s="690"/>
      <c r="S4" s="687"/>
      <c r="T4" s="687"/>
      <c r="U4" s="687"/>
      <c r="V4" s="690"/>
    </row>
    <row r="5" spans="1:22" ht="42.75" customHeight="1" x14ac:dyDescent="0.2">
      <c r="A5" s="667"/>
      <c r="B5" s="670"/>
      <c r="C5" s="673" t="s">
        <v>288</v>
      </c>
      <c r="D5" s="673"/>
      <c r="E5" s="673"/>
      <c r="F5" s="670"/>
      <c r="G5" s="673" t="s">
        <v>289</v>
      </c>
      <c r="H5" s="673"/>
      <c r="I5" s="673"/>
      <c r="J5" s="670"/>
      <c r="K5" s="646"/>
      <c r="M5" s="684"/>
      <c r="N5" s="687"/>
      <c r="O5" s="687"/>
      <c r="P5" s="687"/>
      <c r="Q5" s="687"/>
      <c r="R5" s="690"/>
      <c r="S5" s="687"/>
      <c r="T5" s="687"/>
      <c r="U5" s="687"/>
      <c r="V5" s="690"/>
    </row>
    <row r="6" spans="1:22" ht="40.5" customHeight="1" x14ac:dyDescent="0.2">
      <c r="A6" s="667"/>
      <c r="B6" s="646" t="s">
        <v>243</v>
      </c>
      <c r="C6" s="425" t="s">
        <v>117</v>
      </c>
      <c r="D6" s="338" t="s">
        <v>28</v>
      </c>
      <c r="E6" s="338" t="s">
        <v>0</v>
      </c>
      <c r="F6" s="671" t="s">
        <v>363</v>
      </c>
      <c r="G6" s="425" t="s">
        <v>118</v>
      </c>
      <c r="H6" s="338" t="s">
        <v>28</v>
      </c>
      <c r="I6" s="338" t="s">
        <v>0</v>
      </c>
      <c r="J6" s="671" t="s">
        <v>364</v>
      </c>
      <c r="K6" s="646"/>
      <c r="M6" s="685"/>
      <c r="N6" s="688"/>
      <c r="O6" s="688"/>
      <c r="P6" s="688"/>
      <c r="Q6" s="688"/>
      <c r="R6" s="691"/>
      <c r="S6" s="688"/>
      <c r="T6" s="688"/>
      <c r="U6" s="688"/>
      <c r="V6" s="691"/>
    </row>
    <row r="7" spans="1:22" ht="40.5" customHeight="1" x14ac:dyDescent="0.2">
      <c r="A7" s="668"/>
      <c r="B7" s="647"/>
      <c r="C7" s="424" t="s">
        <v>290</v>
      </c>
      <c r="D7" s="424" t="s">
        <v>291</v>
      </c>
      <c r="E7" s="424" t="s">
        <v>226</v>
      </c>
      <c r="F7" s="672"/>
      <c r="G7" s="424" t="s">
        <v>290</v>
      </c>
      <c r="H7" s="424" t="s">
        <v>291</v>
      </c>
      <c r="I7" s="424" t="s">
        <v>226</v>
      </c>
      <c r="J7" s="672"/>
      <c r="K7" s="647"/>
      <c r="M7" s="301"/>
      <c r="N7" s="324"/>
      <c r="O7" s="324"/>
      <c r="P7" s="324"/>
      <c r="Q7" s="324"/>
      <c r="R7" s="325"/>
      <c r="S7" s="324"/>
      <c r="T7" s="324"/>
      <c r="U7" s="324"/>
      <c r="V7" s="325"/>
    </row>
    <row r="8" spans="1:22" ht="39.950000000000003" customHeight="1" thickBot="1" x14ac:dyDescent="0.35">
      <c r="A8" s="56" t="s">
        <v>16</v>
      </c>
      <c r="B8" s="252">
        <v>33</v>
      </c>
      <c r="C8" s="337">
        <v>0</v>
      </c>
      <c r="D8" s="337">
        <v>5</v>
      </c>
      <c r="E8" s="337">
        <f t="shared" ref="E8:E13" si="0">SUM(C8:D8)</f>
        <v>5</v>
      </c>
      <c r="F8" s="113">
        <v>28</v>
      </c>
      <c r="G8" s="116">
        <f t="shared" ref="G8" si="1">C8/E8*100</f>
        <v>0</v>
      </c>
      <c r="H8" s="116">
        <f t="shared" ref="H8" si="2">D8/E8*100</f>
        <v>100</v>
      </c>
      <c r="I8" s="116">
        <f t="shared" ref="I8" si="3">SUM(G8:H8)</f>
        <v>100</v>
      </c>
      <c r="J8" s="540">
        <f>F8/B8*100</f>
        <v>84.848484848484844</v>
      </c>
      <c r="K8" s="454" t="s">
        <v>223</v>
      </c>
      <c r="M8" s="270" t="s">
        <v>16</v>
      </c>
      <c r="N8" s="271">
        <v>33</v>
      </c>
      <c r="O8" s="271">
        <v>0</v>
      </c>
      <c r="P8" s="271">
        <v>3</v>
      </c>
      <c r="Q8" s="271">
        <v>30</v>
      </c>
      <c r="R8" s="271">
        <v>33</v>
      </c>
      <c r="S8" s="271">
        <v>0</v>
      </c>
      <c r="T8" s="272">
        <v>9.1</v>
      </c>
      <c r="U8" s="272">
        <v>90.9</v>
      </c>
      <c r="V8" s="272">
        <v>100</v>
      </c>
    </row>
    <row r="9" spans="1:22" ht="39.950000000000003" customHeight="1" thickBot="1" x14ac:dyDescent="0.35">
      <c r="A9" s="57" t="s">
        <v>4</v>
      </c>
      <c r="B9" s="248">
        <v>77</v>
      </c>
      <c r="C9" s="115">
        <v>12</v>
      </c>
      <c r="D9" s="115">
        <v>26</v>
      </c>
      <c r="E9" s="115">
        <f t="shared" si="0"/>
        <v>38</v>
      </c>
      <c r="F9" s="115">
        <v>39</v>
      </c>
      <c r="G9" s="116">
        <f t="shared" ref="G9:G14" si="4">C9/E9*100</f>
        <v>31.578947368421051</v>
      </c>
      <c r="H9" s="116">
        <f t="shared" ref="H9:H14" si="5">D9/E9*100</f>
        <v>68.421052631578945</v>
      </c>
      <c r="I9" s="116">
        <f t="shared" ref="I9:I13" si="6">SUM(G9:H9)</f>
        <v>100</v>
      </c>
      <c r="J9" s="541">
        <f t="shared" ref="J9:J13" si="7">F9/B9*100</f>
        <v>50.649350649350644</v>
      </c>
      <c r="K9" s="455" t="s">
        <v>224</v>
      </c>
      <c r="M9" s="270" t="s">
        <v>4</v>
      </c>
      <c r="N9" s="271">
        <v>77</v>
      </c>
      <c r="O9" s="271">
        <v>6</v>
      </c>
      <c r="P9" s="271">
        <v>18</v>
      </c>
      <c r="Q9" s="271">
        <v>53</v>
      </c>
      <c r="R9" s="271">
        <v>77</v>
      </c>
      <c r="S9" s="271">
        <v>7.8</v>
      </c>
      <c r="T9" s="272">
        <v>23.4</v>
      </c>
      <c r="U9" s="272">
        <v>68.8</v>
      </c>
      <c r="V9" s="272">
        <v>100</v>
      </c>
    </row>
    <row r="10" spans="1:22" ht="39.950000000000003" customHeight="1" thickBot="1" x14ac:dyDescent="0.35">
      <c r="A10" s="57" t="s">
        <v>15</v>
      </c>
      <c r="B10" s="248">
        <v>18</v>
      </c>
      <c r="C10" s="115">
        <v>1</v>
      </c>
      <c r="D10" s="115">
        <v>4</v>
      </c>
      <c r="E10" s="115">
        <f t="shared" si="0"/>
        <v>5</v>
      </c>
      <c r="F10" s="115">
        <v>13</v>
      </c>
      <c r="G10" s="116">
        <f t="shared" si="4"/>
        <v>20</v>
      </c>
      <c r="H10" s="116">
        <f t="shared" si="5"/>
        <v>80</v>
      </c>
      <c r="I10" s="116">
        <f t="shared" si="6"/>
        <v>100</v>
      </c>
      <c r="J10" s="541">
        <f t="shared" si="7"/>
        <v>72.222222222222214</v>
      </c>
      <c r="K10" s="456" t="s">
        <v>241</v>
      </c>
      <c r="M10" s="270" t="s">
        <v>15</v>
      </c>
      <c r="N10" s="271">
        <v>18</v>
      </c>
      <c r="O10" s="271">
        <v>1</v>
      </c>
      <c r="P10" s="271">
        <v>4</v>
      </c>
      <c r="Q10" s="271">
        <v>13</v>
      </c>
      <c r="R10" s="271">
        <v>18</v>
      </c>
      <c r="S10" s="271">
        <v>5.6</v>
      </c>
      <c r="T10" s="272">
        <v>22.2</v>
      </c>
      <c r="U10" s="272">
        <v>72.2</v>
      </c>
      <c r="V10" s="272">
        <v>100</v>
      </c>
    </row>
    <row r="11" spans="1:22" ht="39.950000000000003" customHeight="1" thickBot="1" x14ac:dyDescent="0.35">
      <c r="A11" s="57" t="s">
        <v>5</v>
      </c>
      <c r="B11" s="248">
        <v>37</v>
      </c>
      <c r="C11" s="115">
        <v>3</v>
      </c>
      <c r="D11" s="115">
        <v>3</v>
      </c>
      <c r="E11" s="117">
        <f t="shared" si="0"/>
        <v>6</v>
      </c>
      <c r="F11" s="117">
        <v>31</v>
      </c>
      <c r="G11" s="116">
        <f t="shared" si="4"/>
        <v>50</v>
      </c>
      <c r="H11" s="116">
        <f t="shared" si="5"/>
        <v>50</v>
      </c>
      <c r="I11" s="116">
        <f t="shared" si="6"/>
        <v>100</v>
      </c>
      <c r="J11" s="542">
        <f t="shared" si="7"/>
        <v>83.78378378378379</v>
      </c>
      <c r="K11" s="456" t="s">
        <v>283</v>
      </c>
      <c r="M11" s="270" t="s">
        <v>5</v>
      </c>
      <c r="N11" s="271">
        <v>37</v>
      </c>
      <c r="O11" s="271">
        <v>3</v>
      </c>
      <c r="P11" s="271">
        <v>3</v>
      </c>
      <c r="Q11" s="271">
        <v>31</v>
      </c>
      <c r="R11" s="271">
        <v>37</v>
      </c>
      <c r="S11" s="271">
        <v>8.1</v>
      </c>
      <c r="T11" s="272">
        <v>8.1</v>
      </c>
      <c r="U11" s="272">
        <v>83.8</v>
      </c>
      <c r="V11" s="272">
        <v>100</v>
      </c>
    </row>
    <row r="12" spans="1:22" ht="39.950000000000003" customHeight="1" thickBot="1" x14ac:dyDescent="0.35">
      <c r="A12" s="58" t="s">
        <v>17</v>
      </c>
      <c r="B12" s="253">
        <v>45</v>
      </c>
      <c r="C12" s="119">
        <v>0</v>
      </c>
      <c r="D12" s="119">
        <v>5</v>
      </c>
      <c r="E12" s="119">
        <f t="shared" si="0"/>
        <v>5</v>
      </c>
      <c r="F12" s="30">
        <v>40</v>
      </c>
      <c r="G12" s="122">
        <f t="shared" si="4"/>
        <v>0</v>
      </c>
      <c r="H12" s="123">
        <f t="shared" si="5"/>
        <v>100</v>
      </c>
      <c r="I12" s="122">
        <f t="shared" si="6"/>
        <v>100</v>
      </c>
      <c r="J12" s="543">
        <f>F12/B12*100</f>
        <v>88.888888888888886</v>
      </c>
      <c r="K12" s="457" t="s">
        <v>284</v>
      </c>
      <c r="M12" s="270" t="s">
        <v>192</v>
      </c>
      <c r="N12" s="271">
        <v>45</v>
      </c>
      <c r="O12" s="271">
        <v>0</v>
      </c>
      <c r="P12" s="271">
        <v>2</v>
      </c>
      <c r="Q12" s="271">
        <v>43</v>
      </c>
      <c r="R12" s="271">
        <v>45</v>
      </c>
      <c r="S12" s="271">
        <v>0</v>
      </c>
      <c r="T12" s="272">
        <v>4.4000000000000004</v>
      </c>
      <c r="U12" s="272">
        <v>95.6</v>
      </c>
      <c r="V12" s="272">
        <v>100</v>
      </c>
    </row>
    <row r="13" spans="1:22" ht="39.950000000000003" customHeight="1" thickBot="1" x14ac:dyDescent="0.35">
      <c r="A13" s="131" t="s">
        <v>9</v>
      </c>
      <c r="B13" s="250">
        <v>15</v>
      </c>
      <c r="C13" s="132">
        <v>0</v>
      </c>
      <c r="D13" s="132">
        <v>4</v>
      </c>
      <c r="E13" s="132">
        <f t="shared" si="0"/>
        <v>4</v>
      </c>
      <c r="F13" s="132">
        <v>11</v>
      </c>
      <c r="G13" s="134">
        <f t="shared" si="4"/>
        <v>0</v>
      </c>
      <c r="H13" s="134">
        <f t="shared" si="5"/>
        <v>100</v>
      </c>
      <c r="I13" s="134">
        <f t="shared" si="6"/>
        <v>100</v>
      </c>
      <c r="J13" s="544">
        <f t="shared" si="7"/>
        <v>73.333333333333329</v>
      </c>
      <c r="K13" s="458" t="s">
        <v>225</v>
      </c>
      <c r="M13" s="270" t="s">
        <v>9</v>
      </c>
      <c r="N13" s="271">
        <v>15</v>
      </c>
      <c r="O13" s="271">
        <v>0</v>
      </c>
      <c r="P13" s="271">
        <v>4</v>
      </c>
      <c r="Q13" s="271">
        <v>11</v>
      </c>
      <c r="R13" s="271">
        <v>15</v>
      </c>
      <c r="S13" s="271">
        <v>0</v>
      </c>
      <c r="T13" s="272">
        <v>26.7</v>
      </c>
      <c r="U13" s="272">
        <v>73.3</v>
      </c>
      <c r="V13" s="272">
        <v>100</v>
      </c>
    </row>
    <row r="14" spans="1:22" ht="39.950000000000003" customHeight="1" thickBot="1" x14ac:dyDescent="0.35">
      <c r="A14" s="127" t="s">
        <v>21</v>
      </c>
      <c r="B14" s="251">
        <f>SUM(B8:B13)</f>
        <v>225</v>
      </c>
      <c r="C14" s="128">
        <f>SUM(C8:C13)</f>
        <v>16</v>
      </c>
      <c r="D14" s="128">
        <f>SUM(D8:D13)</f>
        <v>47</v>
      </c>
      <c r="E14" s="128">
        <f>SUM(C14:D14)</f>
        <v>63</v>
      </c>
      <c r="F14" s="128">
        <f>SUM(F8:F13)</f>
        <v>162</v>
      </c>
      <c r="G14" s="130">
        <f t="shared" si="4"/>
        <v>25.396825396825395</v>
      </c>
      <c r="H14" s="130">
        <f t="shared" si="5"/>
        <v>74.603174603174608</v>
      </c>
      <c r="I14" s="130">
        <f>SUM(G14:H14)</f>
        <v>100</v>
      </c>
      <c r="J14" s="545">
        <f>F14/B14*100</f>
        <v>72</v>
      </c>
      <c r="K14" s="459" t="s">
        <v>226</v>
      </c>
      <c r="M14" s="270" t="s">
        <v>193</v>
      </c>
      <c r="N14" s="271">
        <v>225</v>
      </c>
      <c r="O14" s="271">
        <v>10</v>
      </c>
      <c r="P14" s="271">
        <v>34</v>
      </c>
      <c r="Q14" s="271">
        <v>181</v>
      </c>
      <c r="R14" s="271">
        <v>225</v>
      </c>
      <c r="S14" s="271">
        <v>4.4000000000000004</v>
      </c>
      <c r="T14" s="272">
        <v>15.1</v>
      </c>
      <c r="U14" s="272">
        <v>80.400000000000006</v>
      </c>
      <c r="V14" s="272">
        <v>100</v>
      </c>
    </row>
    <row r="15" spans="1:22" ht="5.25" customHeight="1" thickTop="1" x14ac:dyDescent="0.2">
      <c r="A15" s="27"/>
      <c r="B15" s="27"/>
      <c r="C15" s="27"/>
      <c r="D15" s="27"/>
      <c r="E15" s="27"/>
      <c r="F15" s="230"/>
      <c r="G15" s="27"/>
      <c r="H15" s="27"/>
      <c r="I15" s="27"/>
      <c r="J15" s="230"/>
      <c r="K15" s="296"/>
    </row>
    <row r="16" spans="1:22" ht="38.25" customHeight="1" x14ac:dyDescent="0.2">
      <c r="A16" s="675" t="s">
        <v>143</v>
      </c>
      <c r="B16" s="675"/>
      <c r="C16" s="675"/>
      <c r="D16" s="675"/>
      <c r="E16" s="675"/>
      <c r="F16" s="675"/>
      <c r="G16" s="676" t="s">
        <v>365</v>
      </c>
      <c r="H16" s="644"/>
      <c r="I16" s="644"/>
      <c r="J16" s="644"/>
      <c r="K16" s="644"/>
    </row>
    <row r="17" spans="1:22" s="35" customFormat="1" ht="30" customHeight="1" x14ac:dyDescent="0.2">
      <c r="A17" s="661" t="s">
        <v>26</v>
      </c>
      <c r="B17" s="661"/>
      <c r="C17" s="661"/>
      <c r="D17" s="661"/>
      <c r="E17" s="661"/>
      <c r="F17" s="661"/>
      <c r="G17" s="644" t="s">
        <v>456</v>
      </c>
      <c r="H17" s="644"/>
      <c r="I17" s="644"/>
      <c r="J17" s="644"/>
      <c r="K17" s="644"/>
      <c r="M17"/>
      <c r="N17"/>
      <c r="O17"/>
      <c r="P17"/>
      <c r="Q17"/>
      <c r="R17"/>
      <c r="S17"/>
      <c r="T17"/>
      <c r="U17"/>
      <c r="V17"/>
    </row>
    <row r="18" spans="1:22" s="35" customFormat="1" ht="38.25" customHeight="1" x14ac:dyDescent="0.2">
      <c r="A18" s="348"/>
      <c r="B18" s="348"/>
      <c r="C18" s="348"/>
      <c r="D18" s="348"/>
      <c r="E18" s="348"/>
      <c r="F18" s="348"/>
      <c r="G18" s="349"/>
      <c r="H18" s="349"/>
      <c r="I18" s="349"/>
      <c r="J18" s="349"/>
      <c r="K18" s="349"/>
      <c r="M18"/>
      <c r="N18"/>
      <c r="O18"/>
      <c r="P18"/>
      <c r="Q18"/>
      <c r="R18"/>
      <c r="S18"/>
      <c r="T18"/>
      <c r="U18"/>
      <c r="V18"/>
    </row>
    <row r="19" spans="1:22" s="35" customFormat="1" ht="38.25" customHeight="1" x14ac:dyDescent="0.2">
      <c r="A19" s="348"/>
      <c r="B19" s="348"/>
      <c r="C19" s="348"/>
      <c r="D19" s="348"/>
      <c r="E19" s="348"/>
      <c r="F19" s="348"/>
      <c r="G19" s="349"/>
      <c r="H19" s="349"/>
      <c r="I19" s="349"/>
      <c r="J19" s="349"/>
      <c r="K19" s="349"/>
      <c r="M19"/>
      <c r="N19"/>
      <c r="O19"/>
      <c r="P19"/>
      <c r="Q19"/>
      <c r="R19"/>
      <c r="S19"/>
      <c r="T19"/>
      <c r="U19"/>
      <c r="V19"/>
    </row>
    <row r="20" spans="1:22" s="35" customFormat="1" ht="38.25" customHeight="1" x14ac:dyDescent="0.2">
      <c r="A20" s="348"/>
      <c r="B20" s="348"/>
      <c r="C20" s="348"/>
      <c r="D20" s="348"/>
      <c r="E20" s="348"/>
      <c r="F20" s="348"/>
      <c r="G20" s="349"/>
      <c r="H20" s="349"/>
      <c r="I20" s="349"/>
      <c r="J20" s="349"/>
      <c r="K20" s="349"/>
      <c r="M20"/>
      <c r="N20"/>
      <c r="O20"/>
      <c r="P20"/>
      <c r="Q20"/>
      <c r="R20"/>
      <c r="S20"/>
      <c r="T20"/>
      <c r="U20"/>
      <c r="V20"/>
    </row>
    <row r="21" spans="1:22" s="35" customFormat="1" ht="38.25" customHeight="1" x14ac:dyDescent="0.2">
      <c r="A21" s="348"/>
      <c r="B21" s="348"/>
      <c r="C21" s="348"/>
      <c r="D21" s="348"/>
      <c r="E21" s="348"/>
      <c r="F21" s="348"/>
      <c r="G21" s="349"/>
      <c r="H21" s="349"/>
      <c r="I21" s="349"/>
      <c r="J21" s="349"/>
      <c r="K21" s="349"/>
      <c r="M21"/>
      <c r="N21"/>
      <c r="O21"/>
      <c r="P21"/>
      <c r="Q21"/>
      <c r="R21"/>
      <c r="S21"/>
      <c r="T21"/>
      <c r="U21"/>
      <c r="V21"/>
    </row>
    <row r="22" spans="1:22" s="35" customFormat="1" ht="38.25" customHeight="1" x14ac:dyDescent="0.2">
      <c r="A22" s="348"/>
      <c r="B22" s="348"/>
      <c r="C22" s="348"/>
      <c r="D22" s="348"/>
      <c r="E22" s="348"/>
      <c r="F22" s="348"/>
      <c r="G22" s="349"/>
      <c r="H22" s="349"/>
      <c r="I22" s="349"/>
      <c r="J22" s="349"/>
      <c r="K22" s="349"/>
      <c r="M22"/>
      <c r="N22"/>
      <c r="O22"/>
      <c r="P22"/>
      <c r="Q22"/>
      <c r="R22"/>
      <c r="S22"/>
      <c r="T22"/>
      <c r="U22"/>
      <c r="V22"/>
    </row>
    <row r="23" spans="1:22" s="35" customFormat="1" ht="38.25" customHeight="1" x14ac:dyDescent="0.2">
      <c r="A23" s="348"/>
      <c r="B23" s="348"/>
      <c r="C23" s="348"/>
      <c r="D23" s="348"/>
      <c r="E23" s="348"/>
      <c r="F23" s="348"/>
      <c r="G23" s="349"/>
      <c r="H23" s="349"/>
      <c r="I23" s="349"/>
      <c r="J23" s="349"/>
      <c r="K23" s="349"/>
      <c r="M23"/>
      <c r="N23"/>
      <c r="O23"/>
      <c r="P23"/>
      <c r="Q23"/>
      <c r="R23"/>
      <c r="S23"/>
      <c r="T23"/>
      <c r="U23"/>
      <c r="V23"/>
    </row>
    <row r="24" spans="1:22" s="35" customFormat="1" ht="27.75" customHeight="1" x14ac:dyDescent="0.2">
      <c r="A24" s="348"/>
      <c r="B24" s="348"/>
      <c r="C24" s="348"/>
      <c r="D24" s="348"/>
      <c r="E24" s="348"/>
      <c r="F24" s="348"/>
      <c r="G24" s="349"/>
      <c r="H24" s="349"/>
      <c r="I24" s="349"/>
      <c r="J24" s="349"/>
      <c r="K24" s="349"/>
      <c r="M24"/>
      <c r="N24"/>
      <c r="O24"/>
      <c r="P24"/>
      <c r="Q24"/>
      <c r="R24"/>
      <c r="S24"/>
      <c r="T24"/>
      <c r="U24"/>
      <c r="V24"/>
    </row>
    <row r="25" spans="1:22" ht="23.25" customHeight="1" x14ac:dyDescent="0.2">
      <c r="A25" s="664" t="s">
        <v>438</v>
      </c>
      <c r="B25" s="664"/>
      <c r="C25" s="664"/>
      <c r="D25" s="664"/>
      <c r="E25" s="32"/>
      <c r="F25" s="441">
        <v>14</v>
      </c>
      <c r="G25" s="32"/>
      <c r="H25" s="663" t="s">
        <v>442</v>
      </c>
      <c r="I25" s="663"/>
      <c r="J25" s="663"/>
      <c r="K25" s="663"/>
    </row>
  </sheetData>
  <mergeCells count="32">
    <mergeCell ref="N1:R1"/>
    <mergeCell ref="S1:V1"/>
    <mergeCell ref="M3:M6"/>
    <mergeCell ref="N3:N6"/>
    <mergeCell ref="O3:O6"/>
    <mergeCell ref="P3:P6"/>
    <mergeCell ref="Q3:Q6"/>
    <mergeCell ref="R3:R6"/>
    <mergeCell ref="S3:S6"/>
    <mergeCell ref="T3:T6"/>
    <mergeCell ref="U3:U6"/>
    <mergeCell ref="V3:V6"/>
    <mergeCell ref="A25:D25"/>
    <mergeCell ref="C4:E4"/>
    <mergeCell ref="G4:I4"/>
    <mergeCell ref="A16:F16"/>
    <mergeCell ref="A17:F17"/>
    <mergeCell ref="G16:K16"/>
    <mergeCell ref="G17:K17"/>
    <mergeCell ref="H25:K25"/>
    <mergeCell ref="A1:K1"/>
    <mergeCell ref="A2:K2"/>
    <mergeCell ref="K4:K7"/>
    <mergeCell ref="A4:A7"/>
    <mergeCell ref="B4:B5"/>
    <mergeCell ref="B6:B7"/>
    <mergeCell ref="F4:F5"/>
    <mergeCell ref="F6:F7"/>
    <mergeCell ref="J4:J5"/>
    <mergeCell ref="J6:J7"/>
    <mergeCell ref="G5:I5"/>
    <mergeCell ref="C5:E5"/>
  </mergeCells>
  <printOptions horizontalCentered="1"/>
  <pageMargins left="0.39370078740157499" right="0.39370078740157499" top="0.59055118110236204" bottom="0.196850393700787" header="0" footer="0"/>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S55"/>
  <sheetViews>
    <sheetView rightToLeft="1" view="pageBreakPreview" topLeftCell="A4" zoomScaleSheetLayoutView="100" workbookViewId="0">
      <selection activeCell="E10" sqref="E10"/>
    </sheetView>
  </sheetViews>
  <sheetFormatPr defaultRowHeight="15" x14ac:dyDescent="0.25"/>
  <cols>
    <col min="1" max="1" width="9.140625" style="44"/>
    <col min="2" max="2" width="15" style="44" customWidth="1"/>
    <col min="3" max="3" width="12.7109375" style="51" customWidth="1"/>
    <col min="4" max="4" width="11.28515625" style="44" customWidth="1"/>
    <col min="5" max="5" width="14" style="44" customWidth="1"/>
    <col min="6" max="6" width="10.42578125" style="44" customWidth="1"/>
    <col min="7" max="8" width="9.85546875" style="44" customWidth="1"/>
    <col min="9" max="9" width="11.42578125" style="44" customWidth="1"/>
    <col min="10" max="10" width="13.28515625" style="44" customWidth="1"/>
    <col min="11" max="11" width="8.7109375" style="44" customWidth="1"/>
    <col min="12" max="13" width="6.7109375" style="44" customWidth="1"/>
    <col min="14" max="14" width="1.42578125" style="44" customWidth="1"/>
    <col min="15" max="15" width="10.85546875" style="44" customWidth="1"/>
    <col min="16" max="16" width="7" style="44" customWidth="1"/>
    <col min="17" max="17" width="10.85546875" style="44" customWidth="1"/>
    <col min="18" max="18" width="15.7109375" style="44" customWidth="1"/>
    <col min="19" max="16384" width="9.140625" style="44"/>
  </cols>
  <sheetData>
    <row r="1" spans="1:19" ht="36" customHeight="1" x14ac:dyDescent="0.25">
      <c r="B1" s="749" t="s">
        <v>483</v>
      </c>
      <c r="C1" s="749"/>
      <c r="D1" s="749"/>
      <c r="E1" s="749"/>
      <c r="F1" s="749"/>
      <c r="G1" s="749"/>
      <c r="H1" s="749"/>
      <c r="I1" s="749" t="s">
        <v>483</v>
      </c>
      <c r="J1" s="749"/>
      <c r="K1" s="749"/>
      <c r="L1" s="749"/>
      <c r="M1" s="749"/>
      <c r="N1" s="749"/>
      <c r="O1" s="749"/>
      <c r="P1" s="749"/>
      <c r="Q1" s="749"/>
      <c r="R1" s="749"/>
    </row>
    <row r="2" spans="1:19" ht="62.25" customHeight="1" x14ac:dyDescent="0.25">
      <c r="B2" s="748" t="s">
        <v>437</v>
      </c>
      <c r="C2" s="748"/>
      <c r="D2" s="748"/>
      <c r="E2" s="748"/>
      <c r="F2" s="748"/>
      <c r="G2" s="748"/>
      <c r="H2" s="748"/>
      <c r="I2" s="748" t="s">
        <v>437</v>
      </c>
      <c r="J2" s="748"/>
      <c r="K2" s="748"/>
      <c r="L2" s="748"/>
      <c r="M2" s="748"/>
      <c r="N2" s="748"/>
      <c r="O2" s="748"/>
      <c r="P2" s="748"/>
      <c r="Q2" s="748"/>
      <c r="R2" s="748"/>
    </row>
    <row r="3" spans="1:19" ht="26.25" customHeight="1" thickBot="1" x14ac:dyDescent="0.3">
      <c r="B3" s="382" t="s">
        <v>276</v>
      </c>
      <c r="C3" s="382"/>
      <c r="D3" s="382"/>
      <c r="E3" s="382"/>
      <c r="F3" s="382"/>
      <c r="G3" s="382"/>
      <c r="H3" s="382"/>
      <c r="I3" s="382"/>
      <c r="J3" s="382"/>
      <c r="K3" s="382"/>
      <c r="L3" s="382"/>
      <c r="M3" s="382"/>
      <c r="N3" s="102"/>
      <c r="O3" s="102"/>
      <c r="P3" s="102"/>
      <c r="Q3" s="771" t="s">
        <v>275</v>
      </c>
      <c r="R3" s="771"/>
    </row>
    <row r="4" spans="1:19" ht="35.25" customHeight="1" thickTop="1" x14ac:dyDescent="0.25">
      <c r="B4" s="735" t="s">
        <v>33</v>
      </c>
      <c r="C4" s="815" t="s">
        <v>185</v>
      </c>
      <c r="D4" s="813" t="s">
        <v>92</v>
      </c>
      <c r="E4" s="813"/>
      <c r="F4" s="813"/>
      <c r="G4" s="813"/>
      <c r="H4" s="813"/>
      <c r="I4" s="813" t="s">
        <v>93</v>
      </c>
      <c r="J4" s="813"/>
      <c r="K4" s="813"/>
      <c r="L4" s="813"/>
      <c r="M4" s="813"/>
      <c r="N4" s="829"/>
      <c r="O4" s="743" t="s">
        <v>91</v>
      </c>
      <c r="P4" s="743"/>
      <c r="Q4" s="735" t="s">
        <v>94</v>
      </c>
      <c r="R4" s="744" t="s">
        <v>244</v>
      </c>
    </row>
    <row r="5" spans="1:19" ht="35.25" customHeight="1" x14ac:dyDescent="0.25">
      <c r="B5" s="736"/>
      <c r="C5" s="816"/>
      <c r="D5" s="827" t="s">
        <v>394</v>
      </c>
      <c r="E5" s="827"/>
      <c r="F5" s="827"/>
      <c r="G5" s="827"/>
      <c r="H5" s="827"/>
      <c r="I5" s="827" t="s">
        <v>395</v>
      </c>
      <c r="J5" s="827"/>
      <c r="K5" s="827"/>
      <c r="L5" s="827"/>
      <c r="M5" s="827"/>
      <c r="N5" s="830"/>
      <c r="O5" s="828" t="s">
        <v>361</v>
      </c>
      <c r="P5" s="828"/>
      <c r="Q5" s="736"/>
      <c r="R5" s="740"/>
    </row>
    <row r="6" spans="1:19" ht="35.25" customHeight="1" x14ac:dyDescent="0.25">
      <c r="B6" s="736"/>
      <c r="C6" s="783" t="s">
        <v>340</v>
      </c>
      <c r="D6" s="603" t="s">
        <v>116</v>
      </c>
      <c r="E6" s="604" t="s">
        <v>100</v>
      </c>
      <c r="F6" s="630" t="s">
        <v>70</v>
      </c>
      <c r="G6" s="630" t="s">
        <v>71</v>
      </c>
      <c r="H6" s="630" t="s">
        <v>109</v>
      </c>
      <c r="I6" s="417" t="s">
        <v>116</v>
      </c>
      <c r="J6" s="605" t="s">
        <v>100</v>
      </c>
      <c r="K6" s="417" t="s">
        <v>70</v>
      </c>
      <c r="L6" s="417" t="s">
        <v>71</v>
      </c>
      <c r="M6" s="417" t="s">
        <v>109</v>
      </c>
      <c r="N6" s="830"/>
      <c r="O6" s="417" t="s">
        <v>95</v>
      </c>
      <c r="P6" s="514" t="s">
        <v>88</v>
      </c>
      <c r="Q6" s="740" t="s">
        <v>447</v>
      </c>
      <c r="R6" s="740"/>
    </row>
    <row r="7" spans="1:19" ht="48" customHeight="1" x14ac:dyDescent="0.25">
      <c r="B7" s="737"/>
      <c r="C7" s="784"/>
      <c r="D7" s="475" t="s">
        <v>359</v>
      </c>
      <c r="E7" s="606" t="s">
        <v>360</v>
      </c>
      <c r="F7" s="631" t="s">
        <v>396</v>
      </c>
      <c r="G7" s="631" t="s">
        <v>293</v>
      </c>
      <c r="H7" s="631" t="s">
        <v>294</v>
      </c>
      <c r="I7" s="475" t="s">
        <v>359</v>
      </c>
      <c r="J7" s="606" t="s">
        <v>360</v>
      </c>
      <c r="K7" s="439" t="s">
        <v>396</v>
      </c>
      <c r="L7" s="439" t="s">
        <v>293</v>
      </c>
      <c r="M7" s="439" t="s">
        <v>294</v>
      </c>
      <c r="N7" s="831"/>
      <c r="O7" s="439" t="s">
        <v>448</v>
      </c>
      <c r="P7" s="515" t="s">
        <v>88</v>
      </c>
      <c r="Q7" s="741"/>
      <c r="R7" s="741"/>
    </row>
    <row r="8" spans="1:19" s="154" customFormat="1" ht="21.75" customHeight="1" x14ac:dyDescent="0.25">
      <c r="A8" s="498" t="s">
        <v>242</v>
      </c>
      <c r="B8" s="164" t="s">
        <v>44</v>
      </c>
      <c r="C8" s="620">
        <v>8</v>
      </c>
      <c r="D8" s="621">
        <v>0</v>
      </c>
      <c r="E8" s="621">
        <v>6</v>
      </c>
      <c r="F8" s="621">
        <v>0</v>
      </c>
      <c r="G8" s="621">
        <v>5</v>
      </c>
      <c r="H8" s="621">
        <v>2</v>
      </c>
      <c r="I8" s="594">
        <f>D8/$C$8*100</f>
        <v>0</v>
      </c>
      <c r="J8" s="594">
        <f t="shared" ref="J8:L8" si="0">E8/$C$8*100</f>
        <v>75</v>
      </c>
      <c r="K8" s="594">
        <f t="shared" si="0"/>
        <v>0</v>
      </c>
      <c r="L8" s="594">
        <f t="shared" si="0"/>
        <v>62.5</v>
      </c>
      <c r="M8" s="594">
        <f>H8/$C$8*100</f>
        <v>25</v>
      </c>
      <c r="N8" s="594"/>
      <c r="O8" s="594">
        <v>35301.199999999997</v>
      </c>
      <c r="P8" s="390">
        <f>O8/O23*100</f>
        <v>28.348616706805768</v>
      </c>
      <c r="Q8" s="595">
        <v>9532</v>
      </c>
      <c r="R8" s="476" t="s">
        <v>249</v>
      </c>
    </row>
    <row r="9" spans="1:19" ht="21.75" customHeight="1" x14ac:dyDescent="0.25">
      <c r="A9" s="501" t="s">
        <v>242</v>
      </c>
      <c r="B9" s="170" t="s">
        <v>45</v>
      </c>
      <c r="C9" s="622">
        <v>5</v>
      </c>
      <c r="D9" s="623">
        <v>4</v>
      </c>
      <c r="E9" s="623">
        <v>2</v>
      </c>
      <c r="F9" s="622">
        <v>0</v>
      </c>
      <c r="G9" s="623">
        <v>4</v>
      </c>
      <c r="H9" s="624">
        <v>0</v>
      </c>
      <c r="I9" s="596">
        <f>D9/$C$9*100</f>
        <v>80</v>
      </c>
      <c r="J9" s="596">
        <f t="shared" ref="J9:L9" si="1">E9/$C$9*100</f>
        <v>40</v>
      </c>
      <c r="K9" s="596">
        <f t="shared" si="1"/>
        <v>0</v>
      </c>
      <c r="L9" s="596">
        <f t="shared" si="1"/>
        <v>80</v>
      </c>
      <c r="M9" s="596">
        <f>H9/$C$9*100</f>
        <v>0</v>
      </c>
      <c r="N9" s="596"/>
      <c r="O9" s="505">
        <v>9385.7999999999993</v>
      </c>
      <c r="P9" s="168">
        <f>O9/O23*100</f>
        <v>7.5372635119128413</v>
      </c>
      <c r="Q9" s="505">
        <v>2425.3000000000002</v>
      </c>
      <c r="R9" s="477" t="s">
        <v>250</v>
      </c>
    </row>
    <row r="10" spans="1:19" s="154" customFormat="1" ht="23.25" customHeight="1" x14ac:dyDescent="0.25">
      <c r="A10" s="498" t="s">
        <v>242</v>
      </c>
      <c r="B10" s="170" t="s">
        <v>46</v>
      </c>
      <c r="C10" s="623">
        <v>6</v>
      </c>
      <c r="D10" s="623">
        <v>4</v>
      </c>
      <c r="E10" s="622">
        <v>0</v>
      </c>
      <c r="F10" s="622">
        <v>0</v>
      </c>
      <c r="G10" s="623">
        <v>6</v>
      </c>
      <c r="H10" s="622">
        <v>2</v>
      </c>
      <c r="I10" s="167">
        <f>D10/C10*100</f>
        <v>66.666666666666657</v>
      </c>
      <c r="J10" s="168">
        <f>E10/C10*100</f>
        <v>0</v>
      </c>
      <c r="K10" s="168">
        <f>F10/C10*100</f>
        <v>0</v>
      </c>
      <c r="L10" s="167">
        <f>G10/C10*100</f>
        <v>100</v>
      </c>
      <c r="M10" s="168">
        <f>H10/C10*100</f>
        <v>33.333333333333329</v>
      </c>
      <c r="N10" s="168"/>
      <c r="O10" s="505">
        <v>1595</v>
      </c>
      <c r="P10" s="167">
        <f>O10/O23*100</f>
        <v>1.2808642099236063</v>
      </c>
      <c r="Q10" s="505">
        <v>315.39999999999998</v>
      </c>
      <c r="R10" s="477" t="s">
        <v>251</v>
      </c>
      <c r="S10" s="155"/>
    </row>
    <row r="11" spans="1:19" s="154" customFormat="1" ht="23.25" customHeight="1" x14ac:dyDescent="0.25">
      <c r="A11" s="498" t="s">
        <v>242</v>
      </c>
      <c r="B11" s="170" t="s">
        <v>47</v>
      </c>
      <c r="C11" s="623">
        <v>4</v>
      </c>
      <c r="D11" s="623">
        <v>3</v>
      </c>
      <c r="E11" s="622">
        <v>3</v>
      </c>
      <c r="F11" s="622">
        <v>0</v>
      </c>
      <c r="G11" s="622">
        <v>4</v>
      </c>
      <c r="H11" s="622">
        <v>0</v>
      </c>
      <c r="I11" s="167">
        <f>D11/C11*100</f>
        <v>75</v>
      </c>
      <c r="J11" s="167">
        <f>E11/C11*100</f>
        <v>75</v>
      </c>
      <c r="K11" s="168">
        <f>F11/C11*100</f>
        <v>0</v>
      </c>
      <c r="L11" s="167">
        <f>G11/C11*100</f>
        <v>100</v>
      </c>
      <c r="M11" s="168">
        <f>H11/C11*100</f>
        <v>0</v>
      </c>
      <c r="N11" s="168"/>
      <c r="O11" s="505">
        <v>2771.1</v>
      </c>
      <c r="P11" s="167">
        <f>O11/O23*100</f>
        <v>2.2253309166892192</v>
      </c>
      <c r="Q11" s="505">
        <v>665.1</v>
      </c>
      <c r="R11" s="477" t="s">
        <v>252</v>
      </c>
    </row>
    <row r="12" spans="1:19" s="159" customFormat="1" ht="21.75" customHeight="1" x14ac:dyDescent="0.25">
      <c r="A12" s="503" t="s">
        <v>242</v>
      </c>
      <c r="B12" s="170" t="s">
        <v>48</v>
      </c>
      <c r="C12" s="623">
        <v>3</v>
      </c>
      <c r="D12" s="624">
        <v>3</v>
      </c>
      <c r="E12" s="622">
        <v>2</v>
      </c>
      <c r="F12" s="622">
        <v>0</v>
      </c>
      <c r="G12" s="622">
        <v>3</v>
      </c>
      <c r="H12" s="622">
        <v>0</v>
      </c>
      <c r="I12" s="168">
        <f>D12/C12*100</f>
        <v>100</v>
      </c>
      <c r="J12" s="168">
        <f>E12/C12*100</f>
        <v>66.666666666666657</v>
      </c>
      <c r="K12" s="168">
        <f>F12/C12*100</f>
        <v>0</v>
      </c>
      <c r="L12" s="168">
        <f>G12/C12*100</f>
        <v>100</v>
      </c>
      <c r="M12" s="168">
        <f>H12/C12*100</f>
        <v>0</v>
      </c>
      <c r="N12" s="168"/>
      <c r="O12" s="505">
        <v>12191.6</v>
      </c>
      <c r="P12" s="167">
        <f>O12/O23*100</f>
        <v>9.7904602518524371</v>
      </c>
      <c r="Q12" s="505">
        <v>3507.3</v>
      </c>
      <c r="R12" s="477" t="s">
        <v>253</v>
      </c>
    </row>
    <row r="13" spans="1:19" s="197" customFormat="1" ht="21.75" customHeight="1" x14ac:dyDescent="0.25">
      <c r="A13" s="504" t="s">
        <v>242</v>
      </c>
      <c r="B13" s="170" t="s">
        <v>49</v>
      </c>
      <c r="C13" s="623">
        <v>8</v>
      </c>
      <c r="D13" s="623">
        <v>5</v>
      </c>
      <c r="E13" s="622">
        <v>7</v>
      </c>
      <c r="F13" s="622">
        <v>1</v>
      </c>
      <c r="G13" s="623">
        <v>8</v>
      </c>
      <c r="H13" s="622">
        <v>0</v>
      </c>
      <c r="I13" s="167">
        <f>D13/C13*100</f>
        <v>62.5</v>
      </c>
      <c r="J13" s="167">
        <f>E13/$C$13*100</f>
        <v>87.5</v>
      </c>
      <c r="K13" s="168">
        <f t="shared" ref="K13:L13" si="2">F13/$C$13*100</f>
        <v>12.5</v>
      </c>
      <c r="L13" s="167">
        <f t="shared" si="2"/>
        <v>100</v>
      </c>
      <c r="M13" s="168">
        <f>H13/$C$13*100</f>
        <v>0</v>
      </c>
      <c r="N13" s="168"/>
      <c r="O13" s="505">
        <v>8569</v>
      </c>
      <c r="P13" s="167">
        <f>O13/O23*100</f>
        <v>6.8813325484861325</v>
      </c>
      <c r="Q13" s="505">
        <v>1430.8</v>
      </c>
      <c r="R13" s="477" t="s">
        <v>254</v>
      </c>
    </row>
    <row r="14" spans="1:19" s="154" customFormat="1" ht="21.75" customHeight="1" x14ac:dyDescent="0.25">
      <c r="A14" s="498" t="s">
        <v>242</v>
      </c>
      <c r="B14" s="170" t="s">
        <v>50</v>
      </c>
      <c r="C14" s="623">
        <v>4</v>
      </c>
      <c r="D14" s="622">
        <v>2</v>
      </c>
      <c r="E14" s="622">
        <v>4</v>
      </c>
      <c r="F14" s="622">
        <v>0</v>
      </c>
      <c r="G14" s="622">
        <v>1</v>
      </c>
      <c r="H14" s="622">
        <v>0</v>
      </c>
      <c r="I14" s="168">
        <f>D14/$C$14*100</f>
        <v>50</v>
      </c>
      <c r="J14" s="168">
        <f t="shared" ref="J14:L15" si="3">E14/$C$14*100</f>
        <v>100</v>
      </c>
      <c r="K14" s="168">
        <f t="shared" si="3"/>
        <v>0</v>
      </c>
      <c r="L14" s="168">
        <f t="shared" si="3"/>
        <v>25</v>
      </c>
      <c r="M14" s="168">
        <f>H14/$C$14*100</f>
        <v>0</v>
      </c>
      <c r="N14" s="168"/>
      <c r="O14" s="505">
        <v>12566.4</v>
      </c>
      <c r="P14" s="168">
        <f>O14/O23*100</f>
        <v>10.091443264942949</v>
      </c>
      <c r="Q14" s="597">
        <v>4206</v>
      </c>
      <c r="R14" s="477" t="s">
        <v>255</v>
      </c>
    </row>
    <row r="15" spans="1:19" s="154" customFormat="1" ht="21.75" customHeight="1" x14ac:dyDescent="0.25">
      <c r="A15" s="498" t="s">
        <v>242</v>
      </c>
      <c r="B15" s="170" t="s">
        <v>51</v>
      </c>
      <c r="C15" s="623">
        <v>4</v>
      </c>
      <c r="D15" s="623">
        <v>2</v>
      </c>
      <c r="E15" s="623">
        <v>3</v>
      </c>
      <c r="F15" s="622">
        <v>0</v>
      </c>
      <c r="G15" s="623">
        <v>4</v>
      </c>
      <c r="H15" s="622">
        <v>0</v>
      </c>
      <c r="I15" s="167">
        <f>D15/C15*100</f>
        <v>50</v>
      </c>
      <c r="J15" s="167">
        <f>E15/C15*100</f>
        <v>75</v>
      </c>
      <c r="K15" s="168">
        <f t="shared" si="3"/>
        <v>0</v>
      </c>
      <c r="L15" s="167">
        <f>G15/C15*100</f>
        <v>100</v>
      </c>
      <c r="M15" s="168">
        <f>H15/$C$15*100</f>
        <v>0</v>
      </c>
      <c r="N15" s="168"/>
      <c r="O15" s="505">
        <v>2821.9</v>
      </c>
      <c r="P15" s="167">
        <f>O15/O23*100</f>
        <v>2.2661258394880401</v>
      </c>
      <c r="Q15" s="505">
        <v>742.5</v>
      </c>
      <c r="R15" s="477" t="s">
        <v>256</v>
      </c>
    </row>
    <row r="16" spans="1:19" s="154" customFormat="1" ht="21.75" customHeight="1" x14ac:dyDescent="0.25">
      <c r="A16" s="498" t="s">
        <v>242</v>
      </c>
      <c r="B16" s="170" t="s">
        <v>52</v>
      </c>
      <c r="C16" s="623">
        <v>1</v>
      </c>
      <c r="D16" s="622">
        <v>1</v>
      </c>
      <c r="E16" s="622">
        <v>0</v>
      </c>
      <c r="F16" s="622">
        <v>0</v>
      </c>
      <c r="G16" s="623">
        <v>1</v>
      </c>
      <c r="H16" s="622">
        <v>1</v>
      </c>
      <c r="I16" s="168">
        <f>D16/$C$16*100</f>
        <v>100</v>
      </c>
      <c r="J16" s="168">
        <f t="shared" ref="J16:L16" si="4">E16/$C$16*100</f>
        <v>0</v>
      </c>
      <c r="K16" s="168">
        <f t="shared" si="4"/>
        <v>0</v>
      </c>
      <c r="L16" s="167">
        <f t="shared" si="4"/>
        <v>100</v>
      </c>
      <c r="M16" s="168">
        <f>H16/$C$16*100</f>
        <v>100</v>
      </c>
      <c r="N16" s="168"/>
      <c r="O16" s="505">
        <v>196.2</v>
      </c>
      <c r="P16" s="167">
        <f>O16/O23*100</f>
        <v>0.15755834356552445</v>
      </c>
      <c r="Q16" s="505">
        <v>61.2</v>
      </c>
      <c r="R16" s="477" t="s">
        <v>257</v>
      </c>
    </row>
    <row r="17" spans="1:19" s="154" customFormat="1" ht="20.25" customHeight="1" x14ac:dyDescent="0.25">
      <c r="A17" s="498" t="s">
        <v>242</v>
      </c>
      <c r="B17" s="170" t="s">
        <v>53</v>
      </c>
      <c r="C17" s="623">
        <v>3</v>
      </c>
      <c r="D17" s="623">
        <v>3</v>
      </c>
      <c r="E17" s="623">
        <v>3</v>
      </c>
      <c r="F17" s="622">
        <v>0</v>
      </c>
      <c r="G17" s="623">
        <v>3</v>
      </c>
      <c r="H17" s="622">
        <v>0</v>
      </c>
      <c r="I17" s="167">
        <f t="shared" ref="I17:I23" si="5">D17/C17*100</f>
        <v>100</v>
      </c>
      <c r="J17" s="167">
        <f t="shared" ref="J17:J23" si="6">E17/C17*100</f>
        <v>100</v>
      </c>
      <c r="K17" s="168">
        <f t="shared" ref="K17:K23" si="7">F17/C17*100</f>
        <v>0</v>
      </c>
      <c r="L17" s="167">
        <f t="shared" ref="L17:L23" si="8">G17/C17*100</f>
        <v>100</v>
      </c>
      <c r="M17" s="168">
        <f t="shared" ref="M17:M23" si="9">H17/C17*100</f>
        <v>0</v>
      </c>
      <c r="N17" s="168"/>
      <c r="O17" s="505">
        <v>13956.2</v>
      </c>
      <c r="P17" s="167">
        <f>O17/O23*100</f>
        <v>11.207521684348484</v>
      </c>
      <c r="Q17" s="505">
        <v>4105</v>
      </c>
      <c r="R17" s="477" t="s">
        <v>258</v>
      </c>
    </row>
    <row r="18" spans="1:19" s="154" customFormat="1" ht="21.75" customHeight="1" x14ac:dyDescent="0.25">
      <c r="A18" s="498" t="s">
        <v>242</v>
      </c>
      <c r="B18" s="170" t="s">
        <v>485</v>
      </c>
      <c r="C18" s="623">
        <v>3</v>
      </c>
      <c r="D18" s="623">
        <v>3</v>
      </c>
      <c r="E18" s="623">
        <v>3</v>
      </c>
      <c r="F18" s="622">
        <v>0</v>
      </c>
      <c r="G18" s="623">
        <v>3</v>
      </c>
      <c r="H18" s="622">
        <v>0</v>
      </c>
      <c r="I18" s="167">
        <f t="shared" si="5"/>
        <v>100</v>
      </c>
      <c r="J18" s="167">
        <f t="shared" si="6"/>
        <v>100</v>
      </c>
      <c r="K18" s="168">
        <f t="shared" si="7"/>
        <v>0</v>
      </c>
      <c r="L18" s="167">
        <f t="shared" si="8"/>
        <v>100</v>
      </c>
      <c r="M18" s="168">
        <f t="shared" si="9"/>
        <v>0</v>
      </c>
      <c r="N18" s="168"/>
      <c r="O18" s="505">
        <v>849</v>
      </c>
      <c r="P18" s="167">
        <f>O18/O23*100</f>
        <v>0.68178916252359978</v>
      </c>
      <c r="Q18" s="505">
        <v>307.10000000000002</v>
      </c>
      <c r="R18" s="477" t="s">
        <v>259</v>
      </c>
    </row>
    <row r="19" spans="1:19" ht="21.75" customHeight="1" x14ac:dyDescent="0.25">
      <c r="A19" s="501" t="s">
        <v>242</v>
      </c>
      <c r="B19" s="170" t="s">
        <v>55</v>
      </c>
      <c r="C19" s="623">
        <v>3</v>
      </c>
      <c r="D19" s="622">
        <v>2</v>
      </c>
      <c r="E19" s="623">
        <v>2</v>
      </c>
      <c r="F19" s="622">
        <v>1</v>
      </c>
      <c r="G19" s="623">
        <v>3</v>
      </c>
      <c r="H19" s="622">
        <v>0</v>
      </c>
      <c r="I19" s="168">
        <f t="shared" si="5"/>
        <v>66.666666666666657</v>
      </c>
      <c r="J19" s="167">
        <f t="shared" si="6"/>
        <v>66.666666666666657</v>
      </c>
      <c r="K19" s="168">
        <f t="shared" si="7"/>
        <v>33.333333333333329</v>
      </c>
      <c r="L19" s="167">
        <f t="shared" si="8"/>
        <v>100</v>
      </c>
      <c r="M19" s="168">
        <f t="shared" si="9"/>
        <v>0</v>
      </c>
      <c r="N19" s="168"/>
      <c r="O19" s="505">
        <v>3193.9</v>
      </c>
      <c r="P19" s="167">
        <f>O19/O23*100</f>
        <v>2.5648603135266494</v>
      </c>
      <c r="Q19" s="505">
        <v>930.3</v>
      </c>
      <c r="R19" s="477" t="s">
        <v>260</v>
      </c>
    </row>
    <row r="20" spans="1:19" s="154" customFormat="1" ht="21.75" customHeight="1" x14ac:dyDescent="0.25">
      <c r="A20" s="498" t="s">
        <v>242</v>
      </c>
      <c r="B20" s="170" t="s">
        <v>56</v>
      </c>
      <c r="C20" s="623">
        <v>6</v>
      </c>
      <c r="D20" s="623">
        <v>4</v>
      </c>
      <c r="E20" s="622">
        <v>5</v>
      </c>
      <c r="F20" s="622">
        <v>1</v>
      </c>
      <c r="G20" s="623">
        <v>6</v>
      </c>
      <c r="H20" s="622">
        <v>0</v>
      </c>
      <c r="I20" s="167">
        <f t="shared" si="5"/>
        <v>66.666666666666657</v>
      </c>
      <c r="J20" s="167">
        <f t="shared" si="6"/>
        <v>83.333333333333343</v>
      </c>
      <c r="K20" s="168">
        <f t="shared" si="7"/>
        <v>16.666666666666664</v>
      </c>
      <c r="L20" s="168">
        <f t="shared" si="8"/>
        <v>100</v>
      </c>
      <c r="M20" s="168">
        <f t="shared" si="9"/>
        <v>0</v>
      </c>
      <c r="N20" s="168"/>
      <c r="O20" s="505">
        <v>7671.9</v>
      </c>
      <c r="P20" s="167">
        <f>O20/O23*100</f>
        <v>6.1609166972494762</v>
      </c>
      <c r="Q20" s="505">
        <v>2088.6</v>
      </c>
      <c r="R20" s="477" t="s">
        <v>261</v>
      </c>
    </row>
    <row r="21" spans="1:19" s="154" customFormat="1" ht="21.75" customHeight="1" x14ac:dyDescent="0.25">
      <c r="A21" s="498" t="s">
        <v>242</v>
      </c>
      <c r="B21" s="174" t="s">
        <v>57</v>
      </c>
      <c r="C21" s="623">
        <v>6</v>
      </c>
      <c r="D21" s="623">
        <v>6</v>
      </c>
      <c r="E21" s="622">
        <v>0</v>
      </c>
      <c r="F21" s="622">
        <v>0</v>
      </c>
      <c r="G21" s="623">
        <v>6</v>
      </c>
      <c r="H21" s="622">
        <v>0</v>
      </c>
      <c r="I21" s="167">
        <f t="shared" si="5"/>
        <v>100</v>
      </c>
      <c r="J21" s="168">
        <f t="shared" si="6"/>
        <v>0</v>
      </c>
      <c r="K21" s="168">
        <f t="shared" si="7"/>
        <v>0</v>
      </c>
      <c r="L21" s="167">
        <f t="shared" si="8"/>
        <v>100</v>
      </c>
      <c r="M21" s="168">
        <f t="shared" si="9"/>
        <v>0</v>
      </c>
      <c r="N21" s="168"/>
      <c r="O21" s="505">
        <v>8487.2999999999993</v>
      </c>
      <c r="P21" s="167">
        <f>O21/O23*100</f>
        <v>6.8157233911502333</v>
      </c>
      <c r="Q21" s="505">
        <v>2757.8</v>
      </c>
      <c r="R21" s="478" t="s">
        <v>262</v>
      </c>
    </row>
    <row r="22" spans="1:19" s="154" customFormat="1" ht="21.75" customHeight="1" x14ac:dyDescent="0.25">
      <c r="A22" s="498" t="s">
        <v>242</v>
      </c>
      <c r="B22" s="196" t="s">
        <v>58</v>
      </c>
      <c r="C22" s="623">
        <v>2</v>
      </c>
      <c r="D22" s="625">
        <v>0</v>
      </c>
      <c r="E22" s="626">
        <v>2</v>
      </c>
      <c r="F22" s="627">
        <v>0</v>
      </c>
      <c r="G22" s="626">
        <v>2</v>
      </c>
      <c r="H22" s="627">
        <v>0</v>
      </c>
      <c r="I22" s="598">
        <f t="shared" si="5"/>
        <v>0</v>
      </c>
      <c r="J22" s="599">
        <f t="shared" si="6"/>
        <v>100</v>
      </c>
      <c r="K22" s="598">
        <f t="shared" si="7"/>
        <v>0</v>
      </c>
      <c r="L22" s="599">
        <f t="shared" si="8"/>
        <v>100</v>
      </c>
      <c r="M22" s="598">
        <f t="shared" si="9"/>
        <v>0</v>
      </c>
      <c r="N22" s="598"/>
      <c r="O22" s="600">
        <v>4968.8</v>
      </c>
      <c r="P22" s="179">
        <f>O22/O23*100</f>
        <v>3.9901931575350562</v>
      </c>
      <c r="Q22" s="505">
        <v>1105.5999999999999</v>
      </c>
      <c r="R22" s="479" t="s">
        <v>263</v>
      </c>
    </row>
    <row r="23" spans="1:19" ht="21.75" customHeight="1" thickBot="1" x14ac:dyDescent="0.3">
      <c r="A23" s="209"/>
      <c r="B23" s="93" t="s">
        <v>83</v>
      </c>
      <c r="C23" s="628">
        <f>SUM(C8:C22)</f>
        <v>66</v>
      </c>
      <c r="D23" s="629">
        <f t="shared" ref="D23" si="10">SUM(D8:D22)</f>
        <v>42</v>
      </c>
      <c r="E23" s="629">
        <f>SUM(E8:E22)</f>
        <v>42</v>
      </c>
      <c r="F23" s="629">
        <f>SUM(F8:F22)</f>
        <v>3</v>
      </c>
      <c r="G23" s="629">
        <f>SUM(G8:G22)</f>
        <v>59</v>
      </c>
      <c r="H23" s="629">
        <f>SUM(H8:H22)</f>
        <v>5</v>
      </c>
      <c r="I23" s="601">
        <f t="shared" si="5"/>
        <v>63.636363636363633</v>
      </c>
      <c r="J23" s="601">
        <f t="shared" si="6"/>
        <v>63.636363636363633</v>
      </c>
      <c r="K23" s="601">
        <f t="shared" si="7"/>
        <v>4.5454545454545459</v>
      </c>
      <c r="L23" s="601">
        <f t="shared" si="8"/>
        <v>89.393939393939391</v>
      </c>
      <c r="M23" s="601">
        <f t="shared" si="9"/>
        <v>7.5757575757575761</v>
      </c>
      <c r="N23" s="601"/>
      <c r="O23" s="602">
        <f>SUM(O8:O22)</f>
        <v>124525.29999999997</v>
      </c>
      <c r="P23" s="99">
        <f>SUM(P8:P22)</f>
        <v>100.00000000000001</v>
      </c>
      <c r="Q23" s="602">
        <f>SUM(Q8:Q22)</f>
        <v>34179.999999999993</v>
      </c>
      <c r="R23" s="480" t="s">
        <v>226</v>
      </c>
      <c r="S23" s="163"/>
    </row>
    <row r="24" spans="1:19" ht="4.5" customHeight="1" thickTop="1" x14ac:dyDescent="0.25">
      <c r="B24" s="76"/>
      <c r="C24" s="76"/>
      <c r="D24" s="74"/>
      <c r="E24" s="74"/>
      <c r="F24" s="766"/>
      <c r="G24" s="766"/>
      <c r="H24" s="766"/>
      <c r="I24" s="61"/>
      <c r="J24" s="61"/>
      <c r="K24" s="61"/>
      <c r="L24" s="61"/>
      <c r="M24" s="63"/>
      <c r="N24" s="63"/>
      <c r="O24" s="74"/>
      <c r="P24" s="74"/>
      <c r="Q24" s="74"/>
      <c r="R24" s="48"/>
    </row>
    <row r="25" spans="1:19" ht="18.75" hidden="1" customHeight="1" x14ac:dyDescent="0.25">
      <c r="B25" s="141" t="s">
        <v>141</v>
      </c>
      <c r="C25" s="145"/>
      <c r="D25" s="146"/>
      <c r="E25" s="146"/>
      <c r="F25" s="143"/>
      <c r="G25" s="143"/>
      <c r="H25" s="143"/>
      <c r="I25" s="61"/>
      <c r="J25" s="61"/>
      <c r="K25" s="61"/>
      <c r="L25" s="61"/>
      <c r="M25" s="63"/>
      <c r="N25" s="63"/>
      <c r="O25" s="146"/>
      <c r="P25" s="146"/>
      <c r="Q25" s="146"/>
      <c r="R25" s="68"/>
    </row>
    <row r="26" spans="1:19" ht="40.5" customHeight="1" x14ac:dyDescent="0.25">
      <c r="B26" s="826" t="s">
        <v>404</v>
      </c>
      <c r="C26" s="826"/>
      <c r="D26" s="826"/>
      <c r="E26" s="826"/>
      <c r="F26" s="826"/>
      <c r="G26" s="826"/>
      <c r="H26" s="826"/>
      <c r="I26" s="832" t="s">
        <v>397</v>
      </c>
      <c r="J26" s="832"/>
      <c r="K26" s="832"/>
      <c r="L26" s="832"/>
      <c r="M26" s="832"/>
      <c r="N26" s="832"/>
      <c r="O26" s="832"/>
      <c r="P26" s="832"/>
      <c r="Q26" s="832"/>
      <c r="R26" s="832"/>
      <c r="S26" s="207" t="s">
        <v>145</v>
      </c>
    </row>
    <row r="27" spans="1:19" ht="17.25" customHeight="1" x14ac:dyDescent="0.25">
      <c r="B27" s="753" t="s">
        <v>175</v>
      </c>
      <c r="C27" s="753"/>
      <c r="D27" s="753"/>
      <c r="E27" s="753"/>
      <c r="F27" s="753"/>
      <c r="G27" s="753"/>
      <c r="H27" s="753"/>
      <c r="I27" s="745" t="s">
        <v>333</v>
      </c>
      <c r="J27" s="745"/>
      <c r="K27" s="745"/>
      <c r="L27" s="745"/>
      <c r="M27" s="745"/>
      <c r="N27" s="745"/>
      <c r="O27" s="745"/>
      <c r="P27" s="745"/>
      <c r="Q27" s="745"/>
      <c r="R27" s="745"/>
    </row>
    <row r="28" spans="1:19" ht="17.25" customHeight="1" x14ac:dyDescent="0.25">
      <c r="B28" s="360"/>
      <c r="C28" s="360"/>
      <c r="D28" s="360"/>
      <c r="E28" s="360"/>
      <c r="F28" s="360"/>
      <c r="G28" s="360"/>
      <c r="H28" s="360"/>
      <c r="I28" s="360"/>
      <c r="J28" s="360"/>
      <c r="K28" s="360"/>
      <c r="L28" s="360"/>
      <c r="M28" s="85"/>
      <c r="N28" s="85"/>
      <c r="O28" s="85"/>
      <c r="P28" s="488"/>
      <c r="Q28" s="85"/>
      <c r="R28" s="68"/>
    </row>
    <row r="29" spans="1:19" ht="38.25" customHeight="1" x14ac:dyDescent="0.25">
      <c r="B29" s="360"/>
      <c r="C29" s="360"/>
      <c r="D29" s="360"/>
      <c r="E29" s="360"/>
      <c r="F29" s="360"/>
      <c r="G29" s="360"/>
      <c r="H29" s="360"/>
      <c r="I29" s="360"/>
      <c r="J29" s="360"/>
      <c r="K29" s="360"/>
      <c r="L29" s="360"/>
      <c r="M29" s="85"/>
      <c r="N29" s="85"/>
      <c r="O29" s="85"/>
      <c r="P29" s="85"/>
      <c r="Q29" s="85"/>
      <c r="R29" s="68"/>
    </row>
    <row r="30" spans="1:19" s="82" customFormat="1" ht="38.25" customHeight="1" x14ac:dyDescent="0.25">
      <c r="B30" s="86"/>
      <c r="C30" s="86"/>
      <c r="D30" s="86"/>
      <c r="E30" s="86"/>
      <c r="F30" s="86"/>
      <c r="G30" s="86"/>
      <c r="H30" s="86"/>
      <c r="I30" s="86"/>
      <c r="J30" s="86"/>
      <c r="K30" s="86"/>
      <c r="L30" s="86"/>
      <c r="M30" s="87"/>
      <c r="N30" s="87"/>
      <c r="O30" s="87"/>
      <c r="P30" s="87"/>
      <c r="Q30" s="87"/>
      <c r="R30" s="87"/>
    </row>
    <row r="31" spans="1:19" ht="15.75" customHeight="1" x14ac:dyDescent="0.25">
      <c r="B31" s="752" t="s">
        <v>438</v>
      </c>
      <c r="C31" s="752"/>
      <c r="D31" s="752"/>
      <c r="E31" s="752"/>
      <c r="F31" s="148"/>
      <c r="G31" s="148">
        <v>40</v>
      </c>
      <c r="H31" s="89"/>
      <c r="I31" s="90"/>
      <c r="J31" s="489">
        <v>41</v>
      </c>
      <c r="K31" s="91"/>
      <c r="L31" s="489"/>
      <c r="M31" s="90"/>
      <c r="N31" s="358"/>
      <c r="O31" s="825" t="s">
        <v>442</v>
      </c>
      <c r="P31" s="825"/>
      <c r="Q31" s="825"/>
      <c r="R31" s="825"/>
    </row>
    <row r="32" spans="1:19" ht="15.75" x14ac:dyDescent="0.25">
      <c r="B32" s="85"/>
      <c r="C32" s="92"/>
      <c r="D32" s="85"/>
      <c r="E32" s="85"/>
      <c r="F32" s="85"/>
      <c r="G32" s="85"/>
      <c r="H32" s="85"/>
      <c r="I32" s="85"/>
      <c r="J32" s="85"/>
      <c r="K32" s="85"/>
      <c r="L32" s="85"/>
      <c r="M32" s="85"/>
      <c r="N32" s="85"/>
      <c r="O32" s="85"/>
      <c r="P32" s="85"/>
      <c r="Q32" s="85"/>
      <c r="R32" s="68"/>
    </row>
    <row r="33" spans="2:18" ht="15.75" x14ac:dyDescent="0.25">
      <c r="B33" s="85"/>
      <c r="C33" s="92"/>
      <c r="D33" s="85"/>
      <c r="E33" s="85"/>
      <c r="F33" s="85"/>
      <c r="G33" s="85"/>
      <c r="H33" s="85"/>
      <c r="I33" s="85"/>
      <c r="J33" s="85"/>
      <c r="K33" s="85"/>
      <c r="L33" s="85"/>
      <c r="M33" s="85"/>
      <c r="N33" s="85"/>
      <c r="O33" s="85"/>
      <c r="P33" s="85"/>
      <c r="Q33" s="85"/>
      <c r="R33" s="68"/>
    </row>
    <row r="34" spans="2:18" x14ac:dyDescent="0.25">
      <c r="B34" s="85"/>
      <c r="C34" s="92"/>
      <c r="D34" s="85"/>
      <c r="E34" s="85"/>
      <c r="F34" s="85"/>
      <c r="G34" s="85"/>
      <c r="H34" s="85"/>
      <c r="I34" s="85"/>
      <c r="J34" s="85"/>
      <c r="K34" s="85"/>
      <c r="L34" s="85"/>
      <c r="M34" s="85"/>
      <c r="N34" s="85"/>
      <c r="O34" s="85"/>
      <c r="P34" s="85"/>
      <c r="Q34" s="85"/>
      <c r="R34" s="85"/>
    </row>
    <row r="35" spans="2:18" ht="15.75" x14ac:dyDescent="0.25">
      <c r="R35" s="68"/>
    </row>
    <row r="36" spans="2:18" ht="15.75" x14ac:dyDescent="0.25">
      <c r="R36" s="68"/>
    </row>
    <row r="37" spans="2:18" ht="15.75" x14ac:dyDescent="0.25">
      <c r="R37" s="68"/>
    </row>
    <row r="38" spans="2:18" x14ac:dyDescent="0.25">
      <c r="R38" s="82"/>
    </row>
    <row r="39" spans="2:18" x14ac:dyDescent="0.25">
      <c r="R39" s="50"/>
    </row>
    <row r="40" spans="2:18" x14ac:dyDescent="0.25">
      <c r="R40" s="408"/>
    </row>
    <row r="41" spans="2:18" x14ac:dyDescent="0.25">
      <c r="R41" s="408"/>
    </row>
    <row r="42" spans="2:18" x14ac:dyDescent="0.25">
      <c r="R42" s="408"/>
    </row>
    <row r="43" spans="2:18" x14ac:dyDescent="0.25">
      <c r="R43" s="408"/>
    </row>
    <row r="44" spans="2:18" x14ac:dyDescent="0.25">
      <c r="R44" s="409"/>
    </row>
    <row r="45" spans="2:18" x14ac:dyDescent="0.25">
      <c r="R45" s="407"/>
    </row>
    <row r="51" spans="18:18" ht="15.75" x14ac:dyDescent="0.25">
      <c r="R51" s="49"/>
    </row>
    <row r="52" spans="18:18" x14ac:dyDescent="0.25">
      <c r="R52" s="360"/>
    </row>
    <row r="53" spans="18:18" x14ac:dyDescent="0.25">
      <c r="R53" s="360"/>
    </row>
    <row r="54" spans="18:18" x14ac:dyDescent="0.25">
      <c r="R54" s="359"/>
    </row>
    <row r="55" spans="18:18" x14ac:dyDescent="0.25">
      <c r="R55" s="392"/>
    </row>
  </sheetData>
  <mergeCells count="25">
    <mergeCell ref="B31:E31"/>
    <mergeCell ref="D4:H4"/>
    <mergeCell ref="I4:M4"/>
    <mergeCell ref="F24:H24"/>
    <mergeCell ref="B27:H27"/>
    <mergeCell ref="I27:R27"/>
    <mergeCell ref="R4:R7"/>
    <mergeCell ref="Q4:Q5"/>
    <mergeCell ref="Q6:Q7"/>
    <mergeCell ref="O31:R31"/>
    <mergeCell ref="I1:R1"/>
    <mergeCell ref="Q3:R3"/>
    <mergeCell ref="B26:H26"/>
    <mergeCell ref="O4:P4"/>
    <mergeCell ref="B1:H1"/>
    <mergeCell ref="B4:B7"/>
    <mergeCell ref="C4:C5"/>
    <mergeCell ref="C6:C7"/>
    <mergeCell ref="D5:H5"/>
    <mergeCell ref="I5:M5"/>
    <mergeCell ref="O5:P5"/>
    <mergeCell ref="N4:N7"/>
    <mergeCell ref="B2:H2"/>
    <mergeCell ref="I2:R2"/>
    <mergeCell ref="I26:R26"/>
  </mergeCells>
  <printOptions horizontalCentered="1"/>
  <pageMargins left="0.39370078740157483" right="0.39370078740157483" top="0.59055118110236227" bottom="0.19685039370078741" header="0" footer="0"/>
  <pageSetup paperSize="9" scale="99" orientation="portrait" verticalDpi="0" r:id="rId1"/>
  <headerFooter alignWithMargins="0"/>
  <colBreaks count="1" manualBreakCount="1">
    <brk id="8"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P23"/>
  <sheetViews>
    <sheetView rightToLeft="1" view="pageBreakPreview" topLeftCell="A7" zoomScaleSheetLayoutView="100" workbookViewId="0">
      <selection sqref="A1:F1"/>
    </sheetView>
  </sheetViews>
  <sheetFormatPr defaultRowHeight="12.75" x14ac:dyDescent="0.2"/>
  <cols>
    <col min="1" max="1" width="20" customWidth="1"/>
    <col min="2" max="2" width="11" customWidth="1"/>
    <col min="3" max="3" width="13.28515625" customWidth="1"/>
    <col min="4" max="4" width="11.42578125" customWidth="1"/>
    <col min="5" max="5" width="14.28515625" customWidth="1"/>
    <col min="6" max="6" width="23.7109375" customWidth="1"/>
    <col min="7" max="7" width="9.5703125" customWidth="1"/>
    <col min="8" max="8" width="27.28515625" bestFit="1" customWidth="1"/>
    <col min="10" max="10" width="12.85546875" bestFit="1" customWidth="1"/>
    <col min="11" max="11" width="15.5703125" bestFit="1" customWidth="1"/>
    <col min="12" max="12" width="20.7109375" bestFit="1" customWidth="1"/>
  </cols>
  <sheetData>
    <row r="1" spans="1:16" s="35" customFormat="1" ht="50.25" customHeight="1" x14ac:dyDescent="0.25">
      <c r="A1" s="699" t="s">
        <v>421</v>
      </c>
      <c r="B1" s="699"/>
      <c r="C1" s="699"/>
      <c r="D1" s="699"/>
      <c r="E1" s="699"/>
      <c r="F1" s="699"/>
      <c r="H1" s="680" t="s">
        <v>198</v>
      </c>
      <c r="I1" s="681"/>
      <c r="J1" s="681"/>
      <c r="K1" s="681"/>
      <c r="L1" s="682"/>
    </row>
    <row r="2" spans="1:16" s="35" customFormat="1" ht="69.75" customHeight="1" x14ac:dyDescent="0.25">
      <c r="A2" s="700" t="s">
        <v>422</v>
      </c>
      <c r="B2" s="700"/>
      <c r="C2" s="700"/>
      <c r="D2" s="700"/>
      <c r="E2" s="700"/>
      <c r="F2" s="700"/>
      <c r="H2" s="680" t="s">
        <v>198</v>
      </c>
      <c r="I2" s="681"/>
      <c r="J2" s="681"/>
      <c r="K2" s="681"/>
      <c r="L2" s="682"/>
    </row>
    <row r="3" spans="1:16" s="204" customFormat="1" ht="27.75" customHeight="1" thickBot="1" x14ac:dyDescent="0.25">
      <c r="A3" s="315" t="s">
        <v>121</v>
      </c>
      <c r="B3" s="315"/>
      <c r="C3" s="316"/>
      <c r="D3" s="316"/>
      <c r="E3" s="327"/>
      <c r="F3" s="460" t="s">
        <v>229</v>
      </c>
      <c r="H3" s="684" t="s">
        <v>189</v>
      </c>
      <c r="I3" s="686" t="s">
        <v>118</v>
      </c>
      <c r="J3" s="686" t="s">
        <v>28</v>
      </c>
      <c r="K3" s="689" t="s">
        <v>0</v>
      </c>
      <c r="L3" s="692" t="s">
        <v>199</v>
      </c>
    </row>
    <row r="4" spans="1:16" ht="27.75" customHeight="1" thickTop="1" x14ac:dyDescent="0.2">
      <c r="A4" s="697" t="s">
        <v>3</v>
      </c>
      <c r="B4" s="706" t="s">
        <v>135</v>
      </c>
      <c r="C4" s="706"/>
      <c r="D4" s="706"/>
      <c r="E4" s="702" t="s">
        <v>128</v>
      </c>
      <c r="F4" s="665" t="s">
        <v>227</v>
      </c>
      <c r="H4" s="684"/>
      <c r="I4" s="687"/>
      <c r="J4" s="687"/>
      <c r="K4" s="690"/>
      <c r="L4" s="693"/>
    </row>
    <row r="5" spans="1:16" ht="33" customHeight="1" x14ac:dyDescent="0.2">
      <c r="A5" s="698"/>
      <c r="B5" s="701" t="s">
        <v>458</v>
      </c>
      <c r="C5" s="701"/>
      <c r="D5" s="701"/>
      <c r="E5" s="703"/>
      <c r="F5" s="646"/>
      <c r="H5" s="684"/>
      <c r="I5" s="687"/>
      <c r="J5" s="687"/>
      <c r="K5" s="690"/>
      <c r="L5" s="693"/>
    </row>
    <row r="6" spans="1:16" ht="27.75" customHeight="1" x14ac:dyDescent="0.2">
      <c r="A6" s="698"/>
      <c r="B6" s="328" t="s">
        <v>32</v>
      </c>
      <c r="C6" s="328" t="s">
        <v>31</v>
      </c>
      <c r="D6" s="329" t="s">
        <v>0</v>
      </c>
      <c r="E6" s="704" t="s">
        <v>317</v>
      </c>
      <c r="F6" s="646"/>
      <c r="H6" s="685"/>
      <c r="I6" s="688"/>
      <c r="J6" s="688"/>
      <c r="K6" s="691"/>
      <c r="L6" s="694"/>
    </row>
    <row r="7" spans="1:16" ht="27.75" customHeight="1" x14ac:dyDescent="0.2">
      <c r="A7" s="698"/>
      <c r="B7" s="452" t="s">
        <v>290</v>
      </c>
      <c r="C7" s="452" t="s">
        <v>292</v>
      </c>
      <c r="D7" s="452" t="s">
        <v>226</v>
      </c>
      <c r="E7" s="705"/>
      <c r="F7" s="647"/>
      <c r="H7" s="301"/>
      <c r="I7" s="302"/>
      <c r="J7" s="302"/>
      <c r="K7" s="303"/>
      <c r="L7" s="306"/>
    </row>
    <row r="8" spans="1:16" ht="34.5" customHeight="1" x14ac:dyDescent="0.3">
      <c r="A8" s="374" t="s">
        <v>16</v>
      </c>
      <c r="B8" s="136">
        <v>0</v>
      </c>
      <c r="C8" s="136">
        <v>18055</v>
      </c>
      <c r="D8" s="426">
        <f t="shared" ref="D8:D14" si="0">SUM(B8:C8)</f>
        <v>18055</v>
      </c>
      <c r="E8" s="550">
        <f>D8/D14*100</f>
        <v>0.21138726637177546</v>
      </c>
      <c r="F8" s="454" t="s">
        <v>223</v>
      </c>
      <c r="H8" s="264" t="s">
        <v>16</v>
      </c>
      <c r="I8" s="273">
        <v>0</v>
      </c>
      <c r="J8" s="274">
        <f>C8</f>
        <v>18055</v>
      </c>
      <c r="K8" s="273">
        <f>SUM(I8:J8)</f>
        <v>18055</v>
      </c>
      <c r="L8" s="275">
        <f>K8/K14*100</f>
        <v>0.21138726637177546</v>
      </c>
    </row>
    <row r="9" spans="1:16" ht="34.5" customHeight="1" x14ac:dyDescent="0.3">
      <c r="A9" s="375" t="s">
        <v>4</v>
      </c>
      <c r="B9" s="124">
        <v>42</v>
      </c>
      <c r="C9" s="124">
        <v>17851</v>
      </c>
      <c r="D9" s="427">
        <f t="shared" si="0"/>
        <v>17893</v>
      </c>
      <c r="E9" s="551">
        <f>D9/D14*100</f>
        <v>0.20949057641596117</v>
      </c>
      <c r="F9" s="455" t="s">
        <v>224</v>
      </c>
      <c r="H9" s="264" t="s">
        <v>4</v>
      </c>
      <c r="I9" s="558">
        <f>B9</f>
        <v>42</v>
      </c>
      <c r="J9" s="558">
        <f>C9</f>
        <v>17851</v>
      </c>
      <c r="K9" s="273">
        <f t="shared" ref="K9:K14" si="1">SUM(I9:J9)</f>
        <v>17893</v>
      </c>
      <c r="L9" s="275">
        <f>K9/K14*100</f>
        <v>0.20949057641596117</v>
      </c>
    </row>
    <row r="10" spans="1:16" ht="34.5" customHeight="1" x14ac:dyDescent="0.3">
      <c r="A10" s="375" t="s">
        <v>15</v>
      </c>
      <c r="B10" s="124">
        <v>130</v>
      </c>
      <c r="C10" s="124">
        <v>2889</v>
      </c>
      <c r="D10" s="427">
        <f t="shared" si="0"/>
        <v>3019</v>
      </c>
      <c r="E10" s="552">
        <f>D10/D14*100</f>
        <v>3.5346339361749662E-2</v>
      </c>
      <c r="F10" s="456" t="s">
        <v>241</v>
      </c>
      <c r="H10" s="264" t="s">
        <v>15</v>
      </c>
      <c r="I10" s="558">
        <f t="shared" ref="I10:I14" si="2">B10</f>
        <v>130</v>
      </c>
      <c r="J10" s="558">
        <f t="shared" ref="J10:J14" si="3">C10</f>
        <v>2889</v>
      </c>
      <c r="K10" s="273">
        <f t="shared" si="1"/>
        <v>3019</v>
      </c>
      <c r="L10" s="275">
        <f>K10/K14*100</f>
        <v>3.5346339361749662E-2</v>
      </c>
    </row>
    <row r="11" spans="1:16" ht="34.5" customHeight="1" x14ac:dyDescent="0.3">
      <c r="A11" s="375" t="s">
        <v>5</v>
      </c>
      <c r="B11" s="124">
        <v>750</v>
      </c>
      <c r="C11" s="124">
        <v>59.65</v>
      </c>
      <c r="D11" s="427">
        <f t="shared" si="0"/>
        <v>809.65</v>
      </c>
      <c r="E11" s="552">
        <f>D11/D14*100</f>
        <v>9.479351992130047E-3</v>
      </c>
      <c r="F11" s="456" t="s">
        <v>283</v>
      </c>
      <c r="H11" s="264" t="s">
        <v>5</v>
      </c>
      <c r="I11" s="558">
        <f t="shared" si="2"/>
        <v>750</v>
      </c>
      <c r="J11" s="558">
        <f t="shared" si="3"/>
        <v>59.65</v>
      </c>
      <c r="K11" s="273">
        <f t="shared" si="1"/>
        <v>809.65</v>
      </c>
      <c r="L11" s="275" t="e">
        <f t="shared" ref="L11:L14" si="4">K11/K17*100</f>
        <v>#DIV/0!</v>
      </c>
      <c r="M11">
        <f>K11-I11</f>
        <v>59.649999999999977</v>
      </c>
    </row>
    <row r="12" spans="1:16" ht="34.5" customHeight="1" x14ac:dyDescent="0.3">
      <c r="A12" s="376" t="s">
        <v>17</v>
      </c>
      <c r="B12" s="428">
        <v>0</v>
      </c>
      <c r="C12" s="149">
        <v>8499919</v>
      </c>
      <c r="D12" s="429">
        <f t="shared" si="0"/>
        <v>8499919</v>
      </c>
      <c r="E12" s="553">
        <f>D12/D14*100</f>
        <v>99.516734521823054</v>
      </c>
      <c r="F12" s="457" t="s">
        <v>284</v>
      </c>
      <c r="H12" s="270" t="s">
        <v>192</v>
      </c>
      <c r="I12" s="558">
        <f t="shared" si="2"/>
        <v>0</v>
      </c>
      <c r="J12" s="558">
        <f t="shared" si="3"/>
        <v>8499919</v>
      </c>
      <c r="K12" s="273">
        <f t="shared" si="1"/>
        <v>8499919</v>
      </c>
      <c r="L12" s="275" t="e">
        <f t="shared" si="4"/>
        <v>#DIV/0!</v>
      </c>
    </row>
    <row r="13" spans="1:16" ht="34.5" customHeight="1" x14ac:dyDescent="0.3">
      <c r="A13" s="377" t="s">
        <v>9</v>
      </c>
      <c r="B13" s="430">
        <v>0</v>
      </c>
      <c r="C13" s="430">
        <v>1500</v>
      </c>
      <c r="D13" s="431">
        <f t="shared" si="0"/>
        <v>1500</v>
      </c>
      <c r="E13" s="554">
        <f>D13/D14*100</f>
        <v>1.7561944035317818E-2</v>
      </c>
      <c r="F13" s="458" t="s">
        <v>225</v>
      </c>
      <c r="H13" s="264" t="s">
        <v>9</v>
      </c>
      <c r="I13" s="558">
        <f t="shared" si="2"/>
        <v>0</v>
      </c>
      <c r="J13" s="558">
        <f t="shared" si="3"/>
        <v>1500</v>
      </c>
      <c r="K13" s="273">
        <f t="shared" si="1"/>
        <v>1500</v>
      </c>
      <c r="L13" s="275" t="e">
        <f t="shared" si="4"/>
        <v>#DIV/0!</v>
      </c>
    </row>
    <row r="14" spans="1:16" ht="34.5" customHeight="1" thickBot="1" x14ac:dyDescent="0.35">
      <c r="A14" s="378" t="s">
        <v>21</v>
      </c>
      <c r="B14" s="137">
        <f>SUM(B8:B13)</f>
        <v>922</v>
      </c>
      <c r="C14" s="137">
        <f>SUM(C8:C13)</f>
        <v>8540273.6500000004</v>
      </c>
      <c r="D14" s="432">
        <f t="shared" si="0"/>
        <v>8541195.6500000004</v>
      </c>
      <c r="E14" s="555">
        <f>SUM(E8:E13)</f>
        <v>99.999999999999986</v>
      </c>
      <c r="F14" s="459" t="s">
        <v>226</v>
      </c>
      <c r="H14" s="264" t="s">
        <v>193</v>
      </c>
      <c r="I14" s="558">
        <f t="shared" si="2"/>
        <v>922</v>
      </c>
      <c r="J14" s="558">
        <f t="shared" si="3"/>
        <v>8540273.6500000004</v>
      </c>
      <c r="K14" s="273">
        <f t="shared" si="1"/>
        <v>8541195.6500000004</v>
      </c>
      <c r="L14" s="275" t="e">
        <f t="shared" si="4"/>
        <v>#DIV/0!</v>
      </c>
      <c r="O14">
        <v>2548</v>
      </c>
      <c r="P14" s="539">
        <f>B11-B10</f>
        <v>620</v>
      </c>
    </row>
    <row r="15" spans="1:16" ht="18.75" customHeight="1" thickTop="1" x14ac:dyDescent="0.2">
      <c r="A15" s="28"/>
      <c r="B15" s="29"/>
      <c r="C15" s="29"/>
      <c r="D15" s="29"/>
      <c r="E15" s="29"/>
      <c r="F15" s="28"/>
      <c r="G15" s="18"/>
      <c r="H15" s="35"/>
      <c r="I15" s="35"/>
      <c r="J15" s="35"/>
      <c r="K15" s="35"/>
      <c r="L15" s="35"/>
    </row>
    <row r="16" spans="1:16" s="35" customFormat="1" ht="78" customHeight="1" x14ac:dyDescent="0.2">
      <c r="A16" s="695" t="s">
        <v>461</v>
      </c>
      <c r="B16" s="695"/>
      <c r="C16" s="695"/>
      <c r="D16" s="696" t="s">
        <v>462</v>
      </c>
      <c r="E16" s="696"/>
      <c r="F16" s="696"/>
    </row>
    <row r="17" spans="1:7" s="35" customFormat="1" ht="42" customHeight="1" x14ac:dyDescent="0.2">
      <c r="A17" s="661" t="s">
        <v>26</v>
      </c>
      <c r="B17" s="661"/>
      <c r="C17" s="661"/>
      <c r="D17" s="644" t="s">
        <v>456</v>
      </c>
      <c r="E17" s="644"/>
      <c r="F17" s="644"/>
    </row>
    <row r="18" spans="1:7" s="35" customFormat="1" ht="32.25" customHeight="1" x14ac:dyDescent="0.2">
      <c r="A18" s="708"/>
      <c r="B18" s="708"/>
      <c r="C18" s="709"/>
      <c r="D18" s="709"/>
      <c r="E18" s="709"/>
      <c r="F18" s="304"/>
    </row>
    <row r="19" spans="1:7" s="35" customFormat="1" ht="15.75" customHeight="1" x14ac:dyDescent="0.2">
      <c r="A19" s="352"/>
      <c r="B19" s="352"/>
      <c r="C19" s="353"/>
      <c r="D19" s="353"/>
      <c r="E19" s="353"/>
      <c r="F19" s="353"/>
    </row>
    <row r="20" spans="1:7" s="35" customFormat="1" ht="24.75" customHeight="1" x14ac:dyDescent="0.2">
      <c r="A20" s="352"/>
      <c r="B20" s="352"/>
      <c r="C20" s="353"/>
      <c r="D20" s="353"/>
      <c r="E20" s="353"/>
      <c r="F20" s="353"/>
    </row>
    <row r="21" spans="1:7" ht="14.25" customHeight="1" x14ac:dyDescent="0.2">
      <c r="A21" s="107"/>
      <c r="B21" s="77"/>
      <c r="C21" s="77"/>
      <c r="D21" s="77"/>
      <c r="E21" s="77"/>
      <c r="F21" s="107"/>
      <c r="G21" s="10"/>
    </row>
    <row r="22" spans="1:7" ht="76.5" customHeight="1" x14ac:dyDescent="0.2">
      <c r="A22" s="27"/>
      <c r="B22" s="27"/>
      <c r="C22" s="27"/>
      <c r="D22" s="27"/>
      <c r="E22" s="27"/>
      <c r="F22" s="296"/>
    </row>
    <row r="23" spans="1:7" ht="21" customHeight="1" x14ac:dyDescent="0.2">
      <c r="A23" s="664" t="s">
        <v>438</v>
      </c>
      <c r="B23" s="664"/>
      <c r="C23" s="664"/>
      <c r="D23" s="461">
        <v>15</v>
      </c>
      <c r="E23" s="707" t="s">
        <v>442</v>
      </c>
      <c r="F23" s="707"/>
    </row>
  </sheetData>
  <mergeCells count="22">
    <mergeCell ref="K3:K6"/>
    <mergeCell ref="E23:F23"/>
    <mergeCell ref="A23:C23"/>
    <mergeCell ref="A18:E18"/>
    <mergeCell ref="A17:C17"/>
    <mergeCell ref="D17:F17"/>
    <mergeCell ref="L3:L6"/>
    <mergeCell ref="A16:C16"/>
    <mergeCell ref="D16:F16"/>
    <mergeCell ref="H1:L1"/>
    <mergeCell ref="A4:A7"/>
    <mergeCell ref="F4:F7"/>
    <mergeCell ref="A1:F1"/>
    <mergeCell ref="A2:F2"/>
    <mergeCell ref="B5:D5"/>
    <mergeCell ref="E4:E5"/>
    <mergeCell ref="E6:E7"/>
    <mergeCell ref="B4:D4"/>
    <mergeCell ref="H2:L2"/>
    <mergeCell ref="H3:H6"/>
    <mergeCell ref="I3:I6"/>
    <mergeCell ref="J3:J6"/>
  </mergeCells>
  <printOptions horizontalCentered="1"/>
  <pageMargins left="0.4" right="0.35" top="0.75" bottom="0.25" header="0.3" footer="0.3"/>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23"/>
  <sheetViews>
    <sheetView rightToLeft="1" view="pageBreakPreview" zoomScaleSheetLayoutView="100" workbookViewId="0">
      <selection activeCell="E8" sqref="E8"/>
    </sheetView>
  </sheetViews>
  <sheetFormatPr defaultRowHeight="15.75" x14ac:dyDescent="0.2"/>
  <cols>
    <col min="1" max="1" width="15.7109375" style="210" customWidth="1"/>
    <col min="2" max="2" width="14.28515625" style="210" customWidth="1"/>
    <col min="3" max="5" width="12.7109375" style="210" customWidth="1"/>
    <col min="6" max="6" width="13.5703125" style="210" customWidth="1"/>
    <col min="7" max="7" width="15" style="212" customWidth="1"/>
    <col min="8" max="8" width="10.7109375" style="212" customWidth="1"/>
    <col min="9" max="10" width="10.7109375" style="246" customWidth="1"/>
    <col min="11" max="11" width="10.7109375" style="212" customWidth="1"/>
    <col min="12" max="12" width="0.140625" style="212" customWidth="1"/>
    <col min="13" max="13" width="22.7109375" style="295" customWidth="1"/>
    <col min="14" max="14" width="4.85546875" style="212" customWidth="1"/>
    <col min="15" max="15" width="8.5703125" style="305" customWidth="1"/>
    <col min="16" max="16" width="27.28515625" style="212" bestFit="1" customWidth="1"/>
    <col min="17" max="17" width="13.5703125" style="212" bestFit="1" customWidth="1"/>
    <col min="18" max="18" width="9.5703125" style="212" bestFit="1" customWidth="1"/>
    <col min="19" max="30" width="9.140625" style="212"/>
    <col min="31" max="31" width="27.28515625" style="212" bestFit="1" customWidth="1"/>
    <col min="32" max="16384" width="9.140625" style="212"/>
  </cols>
  <sheetData>
    <row r="1" spans="1:44" s="43" customFormat="1" ht="36" customHeight="1" x14ac:dyDescent="0.2">
      <c r="A1" s="641" t="s">
        <v>419</v>
      </c>
      <c r="B1" s="641"/>
      <c r="C1" s="641"/>
      <c r="D1" s="641"/>
      <c r="E1" s="641"/>
      <c r="F1" s="641"/>
      <c r="G1" s="641" t="s">
        <v>419</v>
      </c>
      <c r="H1" s="641"/>
      <c r="I1" s="641"/>
      <c r="J1" s="641"/>
      <c r="K1" s="641"/>
      <c r="L1" s="641"/>
      <c r="M1" s="641"/>
      <c r="N1" s="41"/>
      <c r="O1" s="41"/>
      <c r="P1" s="257"/>
      <c r="Q1" s="257"/>
      <c r="R1" s="257"/>
      <c r="S1" s="257"/>
      <c r="T1" s="257"/>
      <c r="U1" s="257"/>
      <c r="V1" s="257"/>
      <c r="W1" s="257"/>
      <c r="X1" s="257"/>
      <c r="Y1" s="257"/>
      <c r="Z1" s="257"/>
      <c r="AA1" s="257"/>
      <c r="AB1" s="257"/>
      <c r="AC1" s="257"/>
    </row>
    <row r="2" spans="1:44" s="43" customFormat="1" ht="54.95" customHeight="1" x14ac:dyDescent="0.2">
      <c r="A2" s="642" t="s">
        <v>420</v>
      </c>
      <c r="B2" s="642"/>
      <c r="C2" s="642"/>
      <c r="D2" s="642"/>
      <c r="E2" s="642"/>
      <c r="F2" s="642"/>
      <c r="G2" s="642" t="s">
        <v>420</v>
      </c>
      <c r="H2" s="642"/>
      <c r="I2" s="642"/>
      <c r="J2" s="642"/>
      <c r="K2" s="642"/>
      <c r="L2" s="642"/>
      <c r="M2" s="642"/>
      <c r="N2" s="41"/>
      <c r="O2" s="41"/>
      <c r="P2" s="305"/>
      <c r="Q2" s="305"/>
      <c r="R2" s="305"/>
      <c r="S2" s="305"/>
      <c r="T2" s="305"/>
      <c r="U2" s="305"/>
      <c r="V2" s="305"/>
      <c r="W2" s="305"/>
      <c r="X2" s="305"/>
      <c r="Y2" s="305"/>
      <c r="Z2" s="305"/>
      <c r="AA2" s="305"/>
      <c r="AB2" s="305"/>
      <c r="AC2" s="305"/>
    </row>
    <row r="3" spans="1:44" s="203" customFormat="1" ht="26.25" customHeight="1" thickBot="1" x14ac:dyDescent="0.25">
      <c r="A3" s="316" t="s">
        <v>122</v>
      </c>
      <c r="B3" s="316"/>
      <c r="C3" s="316"/>
      <c r="D3" s="316"/>
      <c r="E3" s="316"/>
      <c r="F3" s="316"/>
      <c r="G3" s="316"/>
      <c r="H3" s="316"/>
      <c r="I3" s="316"/>
      <c r="J3" s="316"/>
      <c r="K3" s="316"/>
      <c r="L3" s="316"/>
      <c r="M3" s="464" t="s">
        <v>230</v>
      </c>
      <c r="N3" s="202"/>
      <c r="O3" s="202"/>
      <c r="P3" s="257"/>
      <c r="Q3" s="257"/>
      <c r="R3" s="257"/>
      <c r="S3" s="257"/>
      <c r="T3" s="257"/>
      <c r="U3" s="257"/>
      <c r="V3" s="257"/>
      <c r="W3" s="257"/>
      <c r="X3" s="257"/>
      <c r="Y3" s="257"/>
      <c r="Z3" s="257"/>
      <c r="AA3" s="257"/>
      <c r="AB3" s="257"/>
      <c r="AC3" s="257"/>
    </row>
    <row r="4" spans="1:44" s="4" customFormat="1" ht="36" customHeight="1" thickTop="1" x14ac:dyDescent="0.2">
      <c r="A4" s="649" t="s">
        <v>3</v>
      </c>
      <c r="B4" s="666" t="s">
        <v>168</v>
      </c>
      <c r="C4" s="655" t="s">
        <v>400</v>
      </c>
      <c r="D4" s="655"/>
      <c r="E4" s="655"/>
      <c r="F4" s="655"/>
      <c r="G4" s="655" t="s">
        <v>400</v>
      </c>
      <c r="H4" s="655"/>
      <c r="I4" s="655"/>
      <c r="J4" s="655"/>
      <c r="K4" s="655"/>
      <c r="L4" s="379"/>
      <c r="M4" s="665" t="s">
        <v>227</v>
      </c>
      <c r="P4" s="257"/>
      <c r="Q4" s="257"/>
      <c r="R4" s="257"/>
      <c r="S4" s="257"/>
      <c r="T4" s="257"/>
      <c r="U4" s="257"/>
      <c r="V4" s="257"/>
      <c r="W4" s="257"/>
      <c r="X4" s="257"/>
      <c r="Y4" s="257"/>
      <c r="Z4" s="257"/>
      <c r="AA4" s="257"/>
      <c r="AB4" s="257"/>
      <c r="AC4" s="257"/>
    </row>
    <row r="5" spans="1:44" s="4" customFormat="1" ht="36" customHeight="1" x14ac:dyDescent="0.2">
      <c r="A5" s="650"/>
      <c r="B5" s="667"/>
      <c r="C5" s="648" t="s">
        <v>401</v>
      </c>
      <c r="D5" s="648"/>
      <c r="E5" s="648"/>
      <c r="F5" s="648"/>
      <c r="G5" s="701" t="s">
        <v>401</v>
      </c>
      <c r="H5" s="701"/>
      <c r="I5" s="701"/>
      <c r="J5" s="701"/>
      <c r="K5" s="701"/>
      <c r="L5" s="336"/>
      <c r="M5" s="646"/>
      <c r="P5" s="305"/>
      <c r="Q5" s="305"/>
      <c r="R5" s="305"/>
      <c r="S5" s="305"/>
      <c r="T5" s="305"/>
      <c r="U5" s="305"/>
      <c r="V5" s="305"/>
      <c r="W5" s="305"/>
      <c r="X5" s="305"/>
      <c r="Y5" s="305"/>
      <c r="Z5" s="305"/>
      <c r="AA5" s="305"/>
      <c r="AB5" s="305"/>
      <c r="AC5" s="305"/>
    </row>
    <row r="6" spans="1:44" s="4" customFormat="1" ht="36" customHeight="1" x14ac:dyDescent="0.2">
      <c r="A6" s="650"/>
      <c r="B6" s="646" t="s">
        <v>295</v>
      </c>
      <c r="C6" s="562" t="s">
        <v>147</v>
      </c>
      <c r="D6" s="562" t="s">
        <v>148</v>
      </c>
      <c r="E6" s="562" t="s">
        <v>171</v>
      </c>
      <c r="F6" s="562" t="s">
        <v>149</v>
      </c>
      <c r="G6" s="562" t="s">
        <v>150</v>
      </c>
      <c r="H6" s="565" t="s">
        <v>71</v>
      </c>
      <c r="I6" s="563" t="s">
        <v>151</v>
      </c>
      <c r="J6" s="563" t="s">
        <v>81</v>
      </c>
      <c r="K6" s="563" t="s">
        <v>40</v>
      </c>
      <c r="L6" s="335" t="s">
        <v>0</v>
      </c>
      <c r="M6" s="646"/>
      <c r="P6" s="283" t="s">
        <v>189</v>
      </c>
      <c r="Q6" s="276" t="s">
        <v>200</v>
      </c>
      <c r="R6" s="277" t="s">
        <v>201</v>
      </c>
      <c r="S6" s="277" t="s">
        <v>70</v>
      </c>
      <c r="T6" s="278" t="s">
        <v>202</v>
      </c>
      <c r="U6" s="278" t="s">
        <v>149</v>
      </c>
      <c r="V6" s="279" t="s">
        <v>150</v>
      </c>
      <c r="W6" s="278" t="s">
        <v>203</v>
      </c>
      <c r="X6" s="278" t="s">
        <v>204</v>
      </c>
      <c r="Y6" s="278" t="s">
        <v>205</v>
      </c>
      <c r="Z6" s="278" t="s">
        <v>40</v>
      </c>
      <c r="AA6" s="278" t="s">
        <v>204</v>
      </c>
      <c r="AB6" s="278" t="s">
        <v>205</v>
      </c>
      <c r="AC6" s="278" t="s">
        <v>40</v>
      </c>
      <c r="AF6" s="276" t="s">
        <v>200</v>
      </c>
      <c r="AG6" s="278" t="s">
        <v>201</v>
      </c>
      <c r="AH6" s="276" t="s">
        <v>70</v>
      </c>
      <c r="AI6" s="279" t="s">
        <v>202</v>
      </c>
      <c r="AJ6" s="278" t="s">
        <v>149</v>
      </c>
      <c r="AK6" s="278" t="s">
        <v>150</v>
      </c>
      <c r="AL6" s="278" t="s">
        <v>203</v>
      </c>
      <c r="AM6" s="278" t="s">
        <v>204</v>
      </c>
      <c r="AN6" s="278" t="s">
        <v>205</v>
      </c>
      <c r="AO6" s="278" t="s">
        <v>40</v>
      </c>
      <c r="AP6" s="278" t="s">
        <v>204</v>
      </c>
      <c r="AQ6" s="278" t="s">
        <v>205</v>
      </c>
      <c r="AR6" s="278" t="s">
        <v>40</v>
      </c>
    </row>
    <row r="7" spans="1:44" s="4" customFormat="1" ht="36" customHeight="1" x14ac:dyDescent="0.2">
      <c r="A7" s="651"/>
      <c r="B7" s="647"/>
      <c r="C7" s="564" t="s">
        <v>366</v>
      </c>
      <c r="D7" s="564" t="s">
        <v>367</v>
      </c>
      <c r="E7" s="564" t="s">
        <v>372</v>
      </c>
      <c r="F7" s="564" t="s">
        <v>371</v>
      </c>
      <c r="G7" s="564" t="s">
        <v>369</v>
      </c>
      <c r="H7" s="566" t="s">
        <v>293</v>
      </c>
      <c r="I7" s="564" t="s">
        <v>368</v>
      </c>
      <c r="J7" s="564" t="s">
        <v>370</v>
      </c>
      <c r="K7" s="567" t="s">
        <v>294</v>
      </c>
      <c r="L7" s="310"/>
      <c r="M7" s="647"/>
      <c r="P7" s="283"/>
      <c r="Q7" s="276"/>
      <c r="R7" s="277"/>
      <c r="S7" s="277"/>
      <c r="T7" s="278"/>
      <c r="U7" s="278"/>
      <c r="V7" s="279"/>
      <c r="W7" s="278"/>
      <c r="X7" s="334"/>
      <c r="Y7" s="334"/>
      <c r="Z7" s="334"/>
      <c r="AA7" s="278"/>
      <c r="AB7" s="278"/>
      <c r="AC7" s="278"/>
      <c r="AF7" s="276"/>
      <c r="AG7" s="278"/>
      <c r="AH7" s="276"/>
      <c r="AI7" s="279"/>
      <c r="AJ7" s="278"/>
      <c r="AK7" s="278"/>
      <c r="AL7" s="278"/>
      <c r="AM7" s="334"/>
      <c r="AN7" s="334"/>
      <c r="AO7" s="334"/>
      <c r="AP7" s="278"/>
      <c r="AQ7" s="278"/>
      <c r="AR7" s="278"/>
    </row>
    <row r="8" spans="1:44" ht="37.5" customHeight="1" x14ac:dyDescent="0.3">
      <c r="A8" s="56" t="s">
        <v>16</v>
      </c>
      <c r="B8" s="252">
        <v>0</v>
      </c>
      <c r="C8" s="337">
        <v>0</v>
      </c>
      <c r="D8" s="337">
        <v>0</v>
      </c>
      <c r="E8" s="337">
        <v>0</v>
      </c>
      <c r="F8" s="30">
        <v>0</v>
      </c>
      <c r="G8" s="337">
        <v>0</v>
      </c>
      <c r="H8" s="568">
        <v>0</v>
      </c>
      <c r="I8" s="337">
        <v>0</v>
      </c>
      <c r="J8" s="337">
        <v>0</v>
      </c>
      <c r="K8" s="337">
        <v>0</v>
      </c>
      <c r="L8" s="112">
        <f t="shared" ref="L8:L14" si="0">SUM(C8:H8)</f>
        <v>0</v>
      </c>
      <c r="M8" s="454" t="s">
        <v>223</v>
      </c>
      <c r="O8" s="305">
        <f t="shared" ref="O8:O14" si="1">SUM(C8:K8)</f>
        <v>0</v>
      </c>
      <c r="P8" s="280" t="s">
        <v>16</v>
      </c>
      <c r="Q8" s="281"/>
      <c r="R8" s="281"/>
      <c r="S8" s="281"/>
      <c r="T8" s="281"/>
      <c r="U8" s="281"/>
      <c r="V8" s="281"/>
      <c r="W8" s="281"/>
      <c r="X8" s="282"/>
      <c r="Y8" s="282"/>
      <c r="Z8" s="282"/>
      <c r="AA8" s="281"/>
      <c r="AB8" s="281"/>
      <c r="AC8" s="281"/>
      <c r="AE8" s="280" t="s">
        <v>16</v>
      </c>
      <c r="AF8" s="281"/>
      <c r="AG8" s="281"/>
      <c r="AH8" s="281"/>
      <c r="AI8" s="281">
        <v>1</v>
      </c>
      <c r="AJ8" s="281"/>
      <c r="AK8" s="281">
        <v>3</v>
      </c>
      <c r="AL8" s="281"/>
      <c r="AM8" s="282"/>
      <c r="AN8" s="282"/>
      <c r="AO8" s="282"/>
      <c r="AP8" s="281">
        <v>1</v>
      </c>
      <c r="AQ8" s="281"/>
      <c r="AR8" s="281"/>
    </row>
    <row r="9" spans="1:44" ht="37.5" customHeight="1" x14ac:dyDescent="0.3">
      <c r="A9" s="57" t="s">
        <v>4</v>
      </c>
      <c r="B9" s="248">
        <v>12</v>
      </c>
      <c r="C9" s="115">
        <v>0</v>
      </c>
      <c r="D9" s="115">
        <v>0</v>
      </c>
      <c r="E9" s="115">
        <v>4</v>
      </c>
      <c r="F9" s="119">
        <v>0</v>
      </c>
      <c r="G9" s="115">
        <v>5</v>
      </c>
      <c r="H9" s="446">
        <v>1</v>
      </c>
      <c r="I9" s="115">
        <v>0</v>
      </c>
      <c r="J9" s="115">
        <v>0</v>
      </c>
      <c r="K9" s="440">
        <v>2</v>
      </c>
      <c r="L9" s="115">
        <f t="shared" si="0"/>
        <v>10</v>
      </c>
      <c r="M9" s="455" t="s">
        <v>224</v>
      </c>
      <c r="O9" s="305">
        <f t="shared" si="1"/>
        <v>12</v>
      </c>
      <c r="P9" s="280" t="s">
        <v>4</v>
      </c>
      <c r="Q9" s="281"/>
      <c r="R9" s="281"/>
      <c r="S9" s="281"/>
      <c r="T9" s="281">
        <v>4</v>
      </c>
      <c r="U9" s="281"/>
      <c r="V9" s="281">
        <v>5</v>
      </c>
      <c r="W9" s="281">
        <v>1</v>
      </c>
      <c r="X9" s="281">
        <v>1</v>
      </c>
      <c r="Y9" s="281">
        <v>1</v>
      </c>
      <c r="Z9" s="281">
        <v>1</v>
      </c>
      <c r="AA9" s="281"/>
      <c r="AB9" s="281"/>
      <c r="AC9" s="281">
        <v>2</v>
      </c>
      <c r="AE9" s="280" t="s">
        <v>4</v>
      </c>
      <c r="AF9" s="281">
        <v>5</v>
      </c>
      <c r="AG9" s="281">
        <v>1</v>
      </c>
      <c r="AH9" s="281"/>
      <c r="AI9" s="281">
        <v>14</v>
      </c>
      <c r="AJ9" s="281"/>
      <c r="AK9" s="281">
        <v>3</v>
      </c>
      <c r="AL9" s="281"/>
      <c r="AM9" s="282"/>
      <c r="AN9" s="282"/>
      <c r="AO9" s="282"/>
      <c r="AP9" s="281">
        <v>2</v>
      </c>
      <c r="AQ9" s="281"/>
      <c r="AR9" s="281">
        <v>1</v>
      </c>
    </row>
    <row r="10" spans="1:44" ht="37.5" customHeight="1" x14ac:dyDescent="0.3">
      <c r="A10" s="57" t="s">
        <v>15</v>
      </c>
      <c r="B10" s="249">
        <v>1</v>
      </c>
      <c r="C10" s="117">
        <v>0</v>
      </c>
      <c r="D10" s="117">
        <v>1</v>
      </c>
      <c r="E10" s="115">
        <v>0</v>
      </c>
      <c r="F10" s="119">
        <v>0</v>
      </c>
      <c r="G10" s="119">
        <v>0</v>
      </c>
      <c r="H10" s="446">
        <v>0</v>
      </c>
      <c r="I10" s="115">
        <v>0</v>
      </c>
      <c r="J10" s="115">
        <v>0</v>
      </c>
      <c r="K10" s="115">
        <v>0</v>
      </c>
      <c r="L10" s="115">
        <f t="shared" si="0"/>
        <v>1</v>
      </c>
      <c r="M10" s="456" t="s">
        <v>241</v>
      </c>
      <c r="O10" s="305">
        <f t="shared" si="1"/>
        <v>1</v>
      </c>
      <c r="P10" s="280" t="s">
        <v>15</v>
      </c>
      <c r="Q10" s="281"/>
      <c r="R10" s="281">
        <v>1</v>
      </c>
      <c r="S10" s="281"/>
      <c r="T10" s="281"/>
      <c r="U10" s="281"/>
      <c r="V10" s="281"/>
      <c r="W10" s="281"/>
      <c r="X10" s="282"/>
      <c r="Y10" s="282"/>
      <c r="Z10" s="282"/>
      <c r="AA10" s="281"/>
      <c r="AB10" s="281"/>
      <c r="AC10" s="281"/>
      <c r="AE10" s="280" t="s">
        <v>15</v>
      </c>
      <c r="AF10" s="281"/>
      <c r="AG10" s="281">
        <v>4</v>
      </c>
      <c r="AH10" s="281"/>
      <c r="AI10" s="281"/>
      <c r="AJ10" s="281"/>
      <c r="AK10" s="281"/>
      <c r="AL10" s="281"/>
      <c r="AM10" s="282"/>
      <c r="AN10" s="282"/>
      <c r="AO10" s="282"/>
      <c r="AP10" s="281"/>
      <c r="AQ10" s="281"/>
      <c r="AR10" s="281"/>
    </row>
    <row r="11" spans="1:44" ht="37.5" customHeight="1" x14ac:dyDescent="0.3">
      <c r="A11" s="57" t="s">
        <v>5</v>
      </c>
      <c r="B11" s="248">
        <v>3</v>
      </c>
      <c r="C11" s="115">
        <v>2</v>
      </c>
      <c r="D11" s="115">
        <v>0</v>
      </c>
      <c r="E11" s="115">
        <v>0</v>
      </c>
      <c r="F11" s="115">
        <v>1</v>
      </c>
      <c r="G11" s="119">
        <v>0</v>
      </c>
      <c r="H11" s="446">
        <v>0</v>
      </c>
      <c r="I11" s="115">
        <v>0</v>
      </c>
      <c r="J11" s="115">
        <v>0</v>
      </c>
      <c r="K11" s="115">
        <v>0</v>
      </c>
      <c r="L11" s="115">
        <f t="shared" si="0"/>
        <v>3</v>
      </c>
      <c r="M11" s="456" t="s">
        <v>283</v>
      </c>
      <c r="O11" s="305">
        <f t="shared" si="1"/>
        <v>3</v>
      </c>
      <c r="P11" s="280" t="s">
        <v>5</v>
      </c>
      <c r="Q11" s="281">
        <v>2</v>
      </c>
      <c r="R11" s="281"/>
      <c r="S11" s="281"/>
      <c r="T11" s="281"/>
      <c r="U11" s="281">
        <v>1</v>
      </c>
      <c r="V11" s="281"/>
      <c r="W11" s="281"/>
      <c r="X11" s="282"/>
      <c r="Y11" s="282"/>
      <c r="Z11" s="282"/>
      <c r="AA11" s="281"/>
      <c r="AB11" s="281"/>
      <c r="AC11" s="281"/>
      <c r="AE11" s="280" t="s">
        <v>5</v>
      </c>
      <c r="AF11" s="281"/>
      <c r="AG11" s="281"/>
      <c r="AH11" s="281"/>
      <c r="AI11" s="281">
        <v>3</v>
      </c>
      <c r="AJ11" s="281"/>
      <c r="AK11" s="281"/>
      <c r="AL11" s="281"/>
      <c r="AM11" s="282"/>
      <c r="AN11" s="282"/>
      <c r="AO11" s="282"/>
      <c r="AP11" s="281">
        <v>1</v>
      </c>
      <c r="AQ11" s="281"/>
      <c r="AR11" s="281"/>
    </row>
    <row r="12" spans="1:44" ht="37.5" customHeight="1" x14ac:dyDescent="0.3">
      <c r="A12" s="59" t="s">
        <v>17</v>
      </c>
      <c r="B12" s="253">
        <v>0</v>
      </c>
      <c r="C12" s="119">
        <v>0</v>
      </c>
      <c r="D12" s="119">
        <v>0</v>
      </c>
      <c r="E12" s="119">
        <v>0</v>
      </c>
      <c r="F12" s="119">
        <v>0</v>
      </c>
      <c r="G12" s="119">
        <v>0</v>
      </c>
      <c r="H12" s="448">
        <v>0</v>
      </c>
      <c r="I12" s="119">
        <v>0</v>
      </c>
      <c r="J12" s="119">
        <v>0</v>
      </c>
      <c r="K12" s="119">
        <v>0</v>
      </c>
      <c r="L12" s="119">
        <f t="shared" si="0"/>
        <v>0</v>
      </c>
      <c r="M12" s="457" t="s">
        <v>284</v>
      </c>
      <c r="O12" s="305">
        <f t="shared" si="1"/>
        <v>0</v>
      </c>
      <c r="P12" s="280" t="s">
        <v>192</v>
      </c>
      <c r="Q12" s="281"/>
      <c r="R12" s="281"/>
      <c r="S12" s="281"/>
      <c r="T12" s="281"/>
      <c r="U12" s="281"/>
      <c r="V12" s="281"/>
      <c r="W12" s="281"/>
      <c r="X12" s="282"/>
      <c r="Y12" s="282"/>
      <c r="Z12" s="282"/>
      <c r="AA12" s="281"/>
      <c r="AB12" s="281"/>
      <c r="AC12" s="281"/>
      <c r="AE12" s="280" t="s">
        <v>192</v>
      </c>
      <c r="AF12" s="281"/>
      <c r="AG12" s="281"/>
      <c r="AH12" s="281"/>
      <c r="AI12" s="281"/>
      <c r="AJ12" s="281">
        <v>2</v>
      </c>
      <c r="AK12" s="281"/>
      <c r="AL12" s="281"/>
      <c r="AM12" s="282"/>
      <c r="AN12" s="282"/>
      <c r="AO12" s="282"/>
      <c r="AP12" s="281">
        <v>2</v>
      </c>
      <c r="AQ12" s="281"/>
      <c r="AR12" s="281"/>
    </row>
    <row r="13" spans="1:44" ht="37.5" customHeight="1" x14ac:dyDescent="0.3">
      <c r="A13" s="131" t="s">
        <v>9</v>
      </c>
      <c r="B13" s="250">
        <v>0</v>
      </c>
      <c r="C13" s="132">
        <v>0</v>
      </c>
      <c r="D13" s="132">
        <v>0</v>
      </c>
      <c r="E13" s="150">
        <v>0</v>
      </c>
      <c r="F13" s="150">
        <v>0</v>
      </c>
      <c r="G13" s="150">
        <v>0</v>
      </c>
      <c r="H13" s="496">
        <v>0</v>
      </c>
      <c r="I13" s="150">
        <v>0</v>
      </c>
      <c r="J13" s="150">
        <v>0</v>
      </c>
      <c r="K13" s="150">
        <v>0</v>
      </c>
      <c r="L13" s="150">
        <f t="shared" si="0"/>
        <v>0</v>
      </c>
      <c r="M13" s="458" t="s">
        <v>225</v>
      </c>
      <c r="O13" s="305">
        <f t="shared" si="1"/>
        <v>0</v>
      </c>
      <c r="P13" s="280" t="s">
        <v>9</v>
      </c>
      <c r="Q13" s="281"/>
      <c r="R13" s="281"/>
      <c r="S13" s="281"/>
      <c r="T13" s="281"/>
      <c r="U13" s="281"/>
      <c r="V13" s="281"/>
      <c r="W13" s="281"/>
      <c r="X13" s="282"/>
      <c r="Y13" s="282"/>
      <c r="Z13" s="282"/>
      <c r="AA13" s="281"/>
      <c r="AB13" s="281"/>
      <c r="AC13" s="281"/>
      <c r="AE13" s="280" t="s">
        <v>9</v>
      </c>
      <c r="AF13" s="281">
        <v>4</v>
      </c>
      <c r="AG13" s="281"/>
      <c r="AH13" s="281"/>
      <c r="AI13" s="281"/>
      <c r="AJ13" s="281"/>
      <c r="AK13" s="281"/>
      <c r="AL13" s="281"/>
      <c r="AM13" s="282"/>
      <c r="AN13" s="282"/>
      <c r="AO13" s="282"/>
      <c r="AP13" s="281"/>
      <c r="AQ13" s="281"/>
      <c r="AR13" s="281"/>
    </row>
    <row r="14" spans="1:44" ht="39" customHeight="1" thickBot="1" x14ac:dyDescent="0.35">
      <c r="A14" s="127" t="s">
        <v>21</v>
      </c>
      <c r="B14" s="251">
        <f>SUM(B8:B13)</f>
        <v>16</v>
      </c>
      <c r="C14" s="128">
        <f t="shared" ref="C14:K14" si="2">SUM(C8:C13)</f>
        <v>2</v>
      </c>
      <c r="D14" s="128">
        <f t="shared" si="2"/>
        <v>1</v>
      </c>
      <c r="E14" s="128">
        <f>SUM(E8:E13)</f>
        <v>4</v>
      </c>
      <c r="F14" s="128">
        <f t="shared" si="2"/>
        <v>1</v>
      </c>
      <c r="G14" s="128">
        <f t="shared" si="2"/>
        <v>5</v>
      </c>
      <c r="H14" s="450">
        <f t="shared" si="2"/>
        <v>1</v>
      </c>
      <c r="I14" s="128">
        <f t="shared" si="2"/>
        <v>0</v>
      </c>
      <c r="J14" s="128">
        <f t="shared" si="2"/>
        <v>0</v>
      </c>
      <c r="K14" s="128">
        <f t="shared" si="2"/>
        <v>2</v>
      </c>
      <c r="L14" s="128">
        <f t="shared" si="0"/>
        <v>14</v>
      </c>
      <c r="M14" s="459" t="s">
        <v>226</v>
      </c>
      <c r="O14" s="305">
        <f t="shared" si="1"/>
        <v>16</v>
      </c>
      <c r="P14" s="280" t="s">
        <v>193</v>
      </c>
      <c r="Q14" s="281">
        <f t="shared" ref="Q14:AC14" si="3">SUM(Q8:Q13)</f>
        <v>2</v>
      </c>
      <c r="R14" s="281">
        <f t="shared" si="3"/>
        <v>1</v>
      </c>
      <c r="S14" s="281">
        <f t="shared" si="3"/>
        <v>0</v>
      </c>
      <c r="T14" s="281">
        <f t="shared" si="3"/>
        <v>4</v>
      </c>
      <c r="U14" s="281">
        <f t="shared" si="3"/>
        <v>1</v>
      </c>
      <c r="V14" s="281">
        <f t="shared" si="3"/>
        <v>5</v>
      </c>
      <c r="W14" s="281">
        <f t="shared" si="3"/>
        <v>1</v>
      </c>
      <c r="X14" s="281">
        <f t="shared" si="3"/>
        <v>1</v>
      </c>
      <c r="Y14" s="281">
        <f t="shared" si="3"/>
        <v>1</v>
      </c>
      <c r="Z14" s="281">
        <f t="shared" si="3"/>
        <v>1</v>
      </c>
      <c r="AA14" s="281">
        <f t="shared" si="3"/>
        <v>0</v>
      </c>
      <c r="AB14" s="281">
        <f t="shared" si="3"/>
        <v>0</v>
      </c>
      <c r="AC14" s="281">
        <f t="shared" si="3"/>
        <v>2</v>
      </c>
      <c r="AE14" s="280" t="s">
        <v>193</v>
      </c>
      <c r="AF14" s="281">
        <f>SUM(AF4:AF13)</f>
        <v>9</v>
      </c>
      <c r="AG14" s="281">
        <f t="shared" ref="AG14:AR14" si="4">SUM(AG4:AG13)</f>
        <v>5</v>
      </c>
      <c r="AH14" s="281">
        <f t="shared" si="4"/>
        <v>0</v>
      </c>
      <c r="AI14" s="281">
        <f t="shared" si="4"/>
        <v>18</v>
      </c>
      <c r="AJ14" s="281">
        <f t="shared" si="4"/>
        <v>2</v>
      </c>
      <c r="AK14" s="281">
        <f t="shared" si="4"/>
        <v>6</v>
      </c>
      <c r="AL14" s="281">
        <f t="shared" si="4"/>
        <v>0</v>
      </c>
      <c r="AM14" s="281">
        <f t="shared" si="4"/>
        <v>0</v>
      </c>
      <c r="AN14" s="281">
        <f t="shared" si="4"/>
        <v>0</v>
      </c>
      <c r="AO14" s="281">
        <f t="shared" si="4"/>
        <v>0</v>
      </c>
      <c r="AP14" s="281">
        <f t="shared" si="4"/>
        <v>6</v>
      </c>
      <c r="AQ14" s="281">
        <f t="shared" si="4"/>
        <v>0</v>
      </c>
      <c r="AR14" s="281">
        <f t="shared" si="4"/>
        <v>1</v>
      </c>
    </row>
    <row r="15" spans="1:44" ht="8.25" customHeight="1" thickTop="1" x14ac:dyDescent="0.2">
      <c r="A15" s="710"/>
      <c r="B15" s="710"/>
      <c r="C15" s="710"/>
      <c r="D15" s="13"/>
      <c r="E15" s="13"/>
      <c r="F15" s="13"/>
      <c r="G15" s="13"/>
      <c r="H15" s="13"/>
      <c r="I15" s="13"/>
      <c r="J15" s="13"/>
      <c r="K15" s="13"/>
      <c r="L15" s="13"/>
      <c r="M15" s="13"/>
      <c r="P15" s="33"/>
      <c r="Q15" s="33"/>
      <c r="R15" s="33"/>
    </row>
    <row r="16" spans="1:44" s="43" customFormat="1" ht="32.25" customHeight="1" x14ac:dyDescent="0.2">
      <c r="A16" s="661" t="s">
        <v>26</v>
      </c>
      <c r="B16" s="661"/>
      <c r="C16" s="661"/>
      <c r="D16" s="661"/>
      <c r="E16" s="661"/>
      <c r="F16" s="661"/>
      <c r="G16" s="644" t="s">
        <v>456</v>
      </c>
      <c r="H16" s="644"/>
      <c r="I16" s="644"/>
      <c r="J16" s="644"/>
      <c r="K16" s="644"/>
      <c r="L16" s="644"/>
      <c r="M16" s="644"/>
      <c r="P16" s="212"/>
      <c r="Q16" s="212"/>
      <c r="R16" s="212"/>
      <c r="S16" s="212"/>
      <c r="T16" s="212"/>
      <c r="U16" s="212"/>
      <c r="V16" s="212"/>
      <c r="W16" s="212"/>
      <c r="X16" s="212"/>
      <c r="Y16" s="212"/>
      <c r="Z16" s="212"/>
      <c r="AA16" s="212"/>
      <c r="AB16" s="212"/>
      <c r="AC16" s="212"/>
    </row>
    <row r="17" spans="1:29" s="43" customFormat="1" ht="32.25" customHeight="1" x14ac:dyDescent="0.2">
      <c r="A17" s="348"/>
      <c r="B17" s="348"/>
      <c r="C17" s="348"/>
      <c r="D17" s="348"/>
      <c r="E17" s="348"/>
      <c r="F17" s="348"/>
      <c r="G17" s="349"/>
      <c r="H17" s="349"/>
      <c r="I17" s="349"/>
      <c r="J17" s="349"/>
      <c r="K17" s="349"/>
      <c r="L17" s="349"/>
      <c r="M17" s="349"/>
      <c r="P17" s="305"/>
      <c r="Q17" s="305"/>
      <c r="R17" s="305"/>
      <c r="S17" s="305"/>
      <c r="T17" s="305"/>
      <c r="U17" s="305"/>
      <c r="V17" s="305"/>
      <c r="W17" s="305"/>
      <c r="X17" s="305"/>
      <c r="Y17" s="305"/>
      <c r="Z17" s="305"/>
      <c r="AA17" s="305"/>
      <c r="AB17" s="305"/>
      <c r="AC17" s="305"/>
    </row>
    <row r="18" spans="1:29" s="43" customFormat="1" ht="33.75" customHeight="1" x14ac:dyDescent="0.2">
      <c r="A18" s="348"/>
      <c r="B18" s="348"/>
      <c r="C18" s="348"/>
      <c r="D18" s="348"/>
      <c r="E18" s="348"/>
      <c r="F18" s="348"/>
      <c r="G18" s="349"/>
      <c r="H18" s="349"/>
      <c r="I18" s="349"/>
      <c r="J18" s="349"/>
      <c r="K18" s="349"/>
      <c r="L18" s="349"/>
      <c r="M18" s="349"/>
      <c r="P18" s="305"/>
      <c r="Q18" s="305"/>
      <c r="R18" s="305"/>
      <c r="S18" s="305"/>
      <c r="T18" s="305"/>
      <c r="U18" s="305"/>
      <c r="V18" s="305"/>
      <c r="W18" s="305"/>
      <c r="X18" s="305"/>
      <c r="Y18" s="305"/>
      <c r="Z18" s="305"/>
      <c r="AA18" s="305"/>
      <c r="AB18" s="305"/>
      <c r="AC18" s="305"/>
    </row>
    <row r="19" spans="1:29" s="43" customFormat="1" ht="30.75" customHeight="1" x14ac:dyDescent="0.2">
      <c r="A19" s="348"/>
      <c r="B19" s="348"/>
      <c r="C19" s="348"/>
      <c r="D19" s="348"/>
      <c r="E19" s="348"/>
      <c r="F19" s="348"/>
      <c r="G19" s="349"/>
      <c r="H19" s="349"/>
      <c r="I19" s="349"/>
      <c r="J19" s="349"/>
      <c r="K19" s="349"/>
      <c r="L19" s="349"/>
      <c r="M19" s="349"/>
      <c r="P19" s="305"/>
      <c r="Q19" s="305"/>
      <c r="R19" s="305"/>
      <c r="S19" s="305"/>
      <c r="T19" s="305"/>
      <c r="U19" s="305"/>
      <c r="V19" s="305"/>
      <c r="W19" s="305"/>
      <c r="X19" s="305"/>
      <c r="Y19" s="305"/>
      <c r="Z19" s="305"/>
      <c r="AA19" s="305"/>
      <c r="AB19" s="305"/>
      <c r="AC19" s="305"/>
    </row>
    <row r="20" spans="1:29" s="43" customFormat="1" ht="42.75" customHeight="1" x14ac:dyDescent="0.2">
      <c r="A20" s="348"/>
      <c r="B20" s="348"/>
      <c r="C20" s="348"/>
      <c r="D20" s="348"/>
      <c r="E20" s="348"/>
      <c r="F20" s="348"/>
      <c r="G20" s="349"/>
      <c r="H20" s="349"/>
      <c r="I20" s="349"/>
      <c r="J20" s="349"/>
      <c r="K20" s="349"/>
      <c r="L20" s="349"/>
      <c r="M20" s="349"/>
      <c r="P20" s="305"/>
      <c r="Q20" s="305"/>
      <c r="R20" s="305"/>
      <c r="S20" s="305"/>
      <c r="T20" s="305"/>
      <c r="U20" s="305"/>
      <c r="V20" s="305"/>
      <c r="W20" s="305"/>
      <c r="X20" s="305"/>
      <c r="Y20" s="305"/>
      <c r="Z20" s="305"/>
      <c r="AA20" s="305"/>
      <c r="AB20" s="305"/>
      <c r="AC20" s="305"/>
    </row>
    <row r="21" spans="1:29" s="43" customFormat="1" ht="23.25" customHeight="1" x14ac:dyDescent="0.2">
      <c r="A21" s="211"/>
      <c r="B21" s="211"/>
      <c r="C21" s="211"/>
      <c r="D21" s="211"/>
      <c r="E21" s="211"/>
      <c r="F21" s="211"/>
      <c r="G21" s="211"/>
      <c r="H21" s="211"/>
      <c r="I21" s="245"/>
      <c r="J21" s="245"/>
      <c r="K21" s="211"/>
      <c r="L21" s="211"/>
      <c r="M21" s="296"/>
    </row>
    <row r="22" spans="1:29" s="13" customFormat="1" ht="24.75" customHeight="1" x14ac:dyDescent="0.2">
      <c r="A22" s="712" t="s">
        <v>438</v>
      </c>
      <c r="B22" s="712"/>
      <c r="C22" s="712"/>
      <c r="D22" s="712"/>
      <c r="E22" s="380">
        <v>16</v>
      </c>
      <c r="F22" s="380"/>
      <c r="G22" s="32"/>
      <c r="H22" s="32">
        <v>17</v>
      </c>
      <c r="I22" s="32"/>
      <c r="J22" s="711" t="s">
        <v>442</v>
      </c>
      <c r="K22" s="711"/>
      <c r="L22" s="711"/>
      <c r="M22" s="711"/>
      <c r="P22" s="43"/>
      <c r="Q22" s="43"/>
      <c r="R22" s="43"/>
      <c r="S22" s="43"/>
      <c r="T22" s="43"/>
      <c r="U22" s="43"/>
      <c r="V22" s="43"/>
      <c r="W22" s="43"/>
      <c r="X22" s="43"/>
      <c r="Y22" s="43"/>
      <c r="Z22" s="43"/>
      <c r="AA22" s="43"/>
      <c r="AB22" s="43"/>
      <c r="AC22" s="43"/>
    </row>
    <row r="23" spans="1:29" x14ac:dyDescent="0.2">
      <c r="P23" s="13"/>
      <c r="Q23" s="13"/>
      <c r="R23" s="13"/>
      <c r="S23" s="13"/>
      <c r="T23" s="13"/>
      <c r="U23" s="13"/>
      <c r="V23" s="13"/>
      <c r="W23" s="13"/>
      <c r="X23" s="13"/>
      <c r="Y23" s="13"/>
      <c r="Z23" s="13"/>
      <c r="AA23" s="13"/>
      <c r="AB23" s="13"/>
      <c r="AC23" s="13"/>
    </row>
  </sheetData>
  <mergeCells count="17">
    <mergeCell ref="A15:C15"/>
    <mergeCell ref="A16:F16"/>
    <mergeCell ref="G16:M16"/>
    <mergeCell ref="J22:M22"/>
    <mergeCell ref="A22:D22"/>
    <mergeCell ref="A1:F1"/>
    <mergeCell ref="G1:M1"/>
    <mergeCell ref="C5:F5"/>
    <mergeCell ref="G5:K5"/>
    <mergeCell ref="A2:F2"/>
    <mergeCell ref="G2:M2"/>
    <mergeCell ref="M4:M7"/>
    <mergeCell ref="B4:B5"/>
    <mergeCell ref="B6:B7"/>
    <mergeCell ref="A4:A7"/>
    <mergeCell ref="C4:F4"/>
    <mergeCell ref="G4:K4"/>
  </mergeCells>
  <printOptions horizontalCentered="1"/>
  <pageMargins left="0.25" right="0.25" top="0.5" bottom="0.25" header="0" footer="0"/>
  <pageSetup paperSize="9" scale="105" orientation="portrait" r:id="rId1"/>
  <headerFooter alignWithMargins="0"/>
  <colBreaks count="1" manualBreakCount="1">
    <brk id="6" max="1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21"/>
  <sheetViews>
    <sheetView rightToLeft="1" view="pageBreakPreview" zoomScaleSheetLayoutView="100" workbookViewId="0">
      <selection sqref="A1:XFD1"/>
    </sheetView>
  </sheetViews>
  <sheetFormatPr defaultRowHeight="12.75" x14ac:dyDescent="0.2"/>
  <cols>
    <col min="1" max="1" width="18.140625" customWidth="1"/>
    <col min="2" max="5" width="12.7109375" customWidth="1"/>
    <col min="6" max="6" width="13.7109375" customWidth="1"/>
    <col min="7" max="7" width="15.28515625" customWidth="1"/>
    <col min="8" max="8" width="8" customWidth="1"/>
    <col min="9" max="9" width="10.42578125" customWidth="1"/>
    <col min="10" max="10" width="12.85546875" customWidth="1"/>
    <col min="11" max="11" width="8.5703125" customWidth="1"/>
    <col min="12" max="12" width="24.7109375" customWidth="1"/>
    <col min="14" max="30" width="7.28515625" customWidth="1"/>
  </cols>
  <sheetData>
    <row r="1" spans="1:31" s="35" customFormat="1" ht="36" customHeight="1" x14ac:dyDescent="0.2">
      <c r="A1" s="641" t="s">
        <v>417</v>
      </c>
      <c r="B1" s="641"/>
      <c r="C1" s="641"/>
      <c r="D1" s="641"/>
      <c r="E1" s="641"/>
      <c r="F1" s="641"/>
      <c r="G1" s="641" t="s">
        <v>417</v>
      </c>
      <c r="H1" s="641"/>
      <c r="I1" s="641"/>
      <c r="J1" s="641"/>
      <c r="K1" s="641"/>
      <c r="L1" s="641"/>
      <c r="M1" s="41"/>
      <c r="N1" s="41"/>
    </row>
    <row r="2" spans="1:31" s="35" customFormat="1" ht="54" customHeight="1" x14ac:dyDescent="0.2">
      <c r="A2" s="642" t="s">
        <v>418</v>
      </c>
      <c r="B2" s="642"/>
      <c r="C2" s="642"/>
      <c r="D2" s="642"/>
      <c r="E2" s="642"/>
      <c r="F2" s="642"/>
      <c r="G2" s="642" t="s">
        <v>418</v>
      </c>
      <c r="H2" s="642"/>
      <c r="I2" s="642"/>
      <c r="J2" s="642"/>
      <c r="K2" s="642"/>
      <c r="L2" s="642"/>
      <c r="M2" s="41"/>
      <c r="N2" s="41"/>
    </row>
    <row r="3" spans="1:31" s="35" customFormat="1" ht="26.25" customHeight="1" thickBot="1" x14ac:dyDescent="0.25">
      <c r="A3" s="340" t="s">
        <v>123</v>
      </c>
      <c r="B3" s="340"/>
      <c r="C3" s="340"/>
      <c r="D3" s="340"/>
      <c r="E3" s="340"/>
      <c r="F3" s="340"/>
      <c r="G3" s="340"/>
      <c r="H3" s="340"/>
      <c r="I3" s="340"/>
      <c r="J3" s="340"/>
      <c r="K3" s="340"/>
      <c r="L3" s="465" t="s">
        <v>239</v>
      </c>
      <c r="M3" s="41"/>
      <c r="N3" s="41"/>
    </row>
    <row r="4" spans="1:31" ht="38.1" customHeight="1" thickTop="1" x14ac:dyDescent="0.2">
      <c r="A4" s="649" t="s">
        <v>3</v>
      </c>
      <c r="B4" s="666" t="s">
        <v>168</v>
      </c>
      <c r="C4" s="655" t="s">
        <v>154</v>
      </c>
      <c r="D4" s="655"/>
      <c r="E4" s="655"/>
      <c r="F4" s="655"/>
      <c r="G4" s="655" t="s">
        <v>154</v>
      </c>
      <c r="H4" s="655"/>
      <c r="I4" s="655"/>
      <c r="J4" s="655"/>
      <c r="K4" s="655"/>
      <c r="L4" s="665" t="s">
        <v>227</v>
      </c>
      <c r="M4" s="4"/>
    </row>
    <row r="5" spans="1:31" ht="38.1" customHeight="1" x14ac:dyDescent="0.2">
      <c r="A5" s="650"/>
      <c r="B5" s="667"/>
      <c r="C5" s="648" t="s">
        <v>373</v>
      </c>
      <c r="D5" s="648"/>
      <c r="E5" s="648"/>
      <c r="F5" s="648"/>
      <c r="G5" s="648" t="s">
        <v>373</v>
      </c>
      <c r="H5" s="648"/>
      <c r="I5" s="648"/>
      <c r="J5" s="648"/>
      <c r="K5" s="648"/>
      <c r="L5" s="646"/>
      <c r="M5" s="4"/>
    </row>
    <row r="6" spans="1:31" ht="38.1" customHeight="1" x14ac:dyDescent="0.2">
      <c r="A6" s="650"/>
      <c r="B6" s="646" t="s">
        <v>295</v>
      </c>
      <c r="C6" s="312" t="s">
        <v>147</v>
      </c>
      <c r="D6" s="312" t="s">
        <v>148</v>
      </c>
      <c r="E6" s="312" t="s">
        <v>171</v>
      </c>
      <c r="F6" s="312" t="s">
        <v>149</v>
      </c>
      <c r="G6" s="312" t="s">
        <v>150</v>
      </c>
      <c r="H6" s="312" t="s">
        <v>71</v>
      </c>
      <c r="I6" s="312" t="s">
        <v>151</v>
      </c>
      <c r="J6" s="312" t="s">
        <v>81</v>
      </c>
      <c r="K6" s="341" t="s">
        <v>40</v>
      </c>
      <c r="L6" s="646"/>
      <c r="M6" s="4"/>
      <c r="N6" s="228" t="s">
        <v>147</v>
      </c>
      <c r="O6" s="228" t="s">
        <v>148</v>
      </c>
      <c r="P6" s="228" t="s">
        <v>171</v>
      </c>
      <c r="Q6" s="228" t="s">
        <v>149</v>
      </c>
      <c r="R6" s="228" t="s">
        <v>150</v>
      </c>
      <c r="S6" s="105" t="s">
        <v>71</v>
      </c>
      <c r="T6" s="105" t="s">
        <v>151</v>
      </c>
      <c r="U6" s="228" t="s">
        <v>81</v>
      </c>
      <c r="V6" s="111" t="s">
        <v>40</v>
      </c>
      <c r="W6" s="228" t="s">
        <v>0</v>
      </c>
      <c r="X6" s="228"/>
      <c r="Y6" s="228" t="s">
        <v>147</v>
      </c>
      <c r="Z6" s="228" t="s">
        <v>148</v>
      </c>
      <c r="AA6" s="105" t="s">
        <v>171</v>
      </c>
      <c r="AB6" s="105" t="s">
        <v>149</v>
      </c>
      <c r="AC6" s="228" t="s">
        <v>150</v>
      </c>
      <c r="AD6" s="79" t="s">
        <v>151</v>
      </c>
      <c r="AE6" t="s">
        <v>25</v>
      </c>
    </row>
    <row r="7" spans="1:31" ht="39.950000000000003" customHeight="1" x14ac:dyDescent="0.2">
      <c r="A7" s="651"/>
      <c r="B7" s="647"/>
      <c r="C7" s="452" t="s">
        <v>366</v>
      </c>
      <c r="D7" s="452" t="s">
        <v>367</v>
      </c>
      <c r="E7" s="452" t="s">
        <v>372</v>
      </c>
      <c r="F7" s="452" t="s">
        <v>371</v>
      </c>
      <c r="G7" s="452" t="s">
        <v>369</v>
      </c>
      <c r="H7" s="452" t="s">
        <v>293</v>
      </c>
      <c r="I7" s="452" t="s">
        <v>368</v>
      </c>
      <c r="J7" s="452" t="s">
        <v>370</v>
      </c>
      <c r="K7" s="463" t="s">
        <v>294</v>
      </c>
      <c r="L7" s="647"/>
      <c r="M7" s="4"/>
      <c r="N7" s="310"/>
      <c r="O7" s="310"/>
      <c r="P7" s="310"/>
      <c r="Q7" s="331"/>
      <c r="R7" s="310"/>
      <c r="S7" s="332"/>
      <c r="T7" s="332"/>
      <c r="U7" s="310"/>
      <c r="V7" s="311"/>
      <c r="W7" s="310"/>
      <c r="X7" s="310"/>
      <c r="Y7" s="310"/>
      <c r="Z7" s="310"/>
      <c r="AA7" s="332"/>
      <c r="AB7" s="333"/>
      <c r="AC7" s="310"/>
      <c r="AD7" s="79"/>
    </row>
    <row r="8" spans="1:31" ht="36" customHeight="1" x14ac:dyDescent="0.25">
      <c r="A8" s="56" t="s">
        <v>16</v>
      </c>
      <c r="B8" s="252">
        <v>0</v>
      </c>
      <c r="C8" s="114">
        <v>0</v>
      </c>
      <c r="D8" s="114">
        <v>0</v>
      </c>
      <c r="E8" s="114">
        <v>0</v>
      </c>
      <c r="F8" s="114">
        <v>0</v>
      </c>
      <c r="G8" s="114">
        <v>0</v>
      </c>
      <c r="H8" s="114">
        <v>0</v>
      </c>
      <c r="I8" s="114">
        <v>0</v>
      </c>
      <c r="J8" s="114">
        <v>0</v>
      </c>
      <c r="K8" s="114">
        <v>0</v>
      </c>
      <c r="L8" s="454" t="s">
        <v>223</v>
      </c>
      <c r="M8" s="227"/>
      <c r="N8" s="112">
        <v>0</v>
      </c>
      <c r="O8" s="112">
        <v>0</v>
      </c>
      <c r="P8" s="112">
        <v>0</v>
      </c>
      <c r="Q8" s="119">
        <v>0</v>
      </c>
      <c r="R8" s="112">
        <v>0</v>
      </c>
      <c r="S8" s="112">
        <v>0</v>
      </c>
      <c r="T8" s="112">
        <v>0</v>
      </c>
      <c r="U8" s="112">
        <v>0</v>
      </c>
      <c r="V8" s="112">
        <v>0</v>
      </c>
      <c r="W8" s="112">
        <f>SUM(N8:V8)</f>
        <v>0</v>
      </c>
      <c r="X8" s="112"/>
      <c r="Y8" s="112">
        <v>0</v>
      </c>
      <c r="Z8" s="112">
        <v>0</v>
      </c>
      <c r="AA8" s="112">
        <v>1</v>
      </c>
      <c r="AB8" s="119">
        <v>0</v>
      </c>
      <c r="AC8" s="112">
        <v>3</v>
      </c>
      <c r="AD8" s="81">
        <v>1</v>
      </c>
      <c r="AE8" s="80">
        <v>0</v>
      </c>
    </row>
    <row r="9" spans="1:31" ht="36" customHeight="1" x14ac:dyDescent="0.25">
      <c r="A9" s="57" t="s">
        <v>4</v>
      </c>
      <c r="B9" s="248">
        <v>12</v>
      </c>
      <c r="C9" s="116">
        <f>N9/B9*100</f>
        <v>0</v>
      </c>
      <c r="D9" s="116">
        <f>O9/$B$9*100</f>
        <v>0</v>
      </c>
      <c r="E9" s="116">
        <f>P9/$B$9*100</f>
        <v>33.333333333333329</v>
      </c>
      <c r="F9" s="116">
        <f>Q9/$B$9*100</f>
        <v>0</v>
      </c>
      <c r="G9" s="116">
        <f>R9/$B$9*100</f>
        <v>41.666666666666671</v>
      </c>
      <c r="H9" s="116">
        <f>S9/$B$9*100</f>
        <v>8.3333333333333321</v>
      </c>
      <c r="I9" s="116">
        <f t="shared" ref="I9:K9" si="0">T9/$B$9*100</f>
        <v>0</v>
      </c>
      <c r="J9" s="116">
        <f t="shared" si="0"/>
        <v>0</v>
      </c>
      <c r="K9" s="116">
        <f t="shared" si="0"/>
        <v>16.666666666666664</v>
      </c>
      <c r="L9" s="455" t="s">
        <v>224</v>
      </c>
      <c r="M9" s="227"/>
      <c r="N9" s="115">
        <v>0</v>
      </c>
      <c r="O9" s="115">
        <v>0</v>
      </c>
      <c r="P9" s="115">
        <v>4</v>
      </c>
      <c r="Q9" s="119">
        <v>0</v>
      </c>
      <c r="R9" s="115">
        <v>5</v>
      </c>
      <c r="S9" s="115">
        <v>1</v>
      </c>
      <c r="T9" s="115">
        <v>0</v>
      </c>
      <c r="U9" s="115">
        <v>0</v>
      </c>
      <c r="V9" s="115">
        <v>2</v>
      </c>
      <c r="W9" s="112">
        <f t="shared" ref="W9:W14" si="1">SUM(N9:V9)</f>
        <v>12</v>
      </c>
      <c r="X9" s="115"/>
      <c r="Y9" s="115">
        <v>5</v>
      </c>
      <c r="Z9" s="119">
        <v>1</v>
      </c>
      <c r="AA9" s="115">
        <v>14</v>
      </c>
      <c r="AB9" s="119">
        <v>0</v>
      </c>
      <c r="AC9" s="119">
        <v>3</v>
      </c>
      <c r="AD9" s="81">
        <v>2</v>
      </c>
      <c r="AE9" s="80">
        <v>1</v>
      </c>
    </row>
    <row r="10" spans="1:31" ht="36" customHeight="1" x14ac:dyDescent="0.25">
      <c r="A10" s="57" t="s">
        <v>15</v>
      </c>
      <c r="B10" s="249">
        <v>1</v>
      </c>
      <c r="C10" s="229">
        <f t="shared" ref="C10:J11" si="2">N10/$B10*100</f>
        <v>0</v>
      </c>
      <c r="D10" s="229">
        <f t="shared" si="2"/>
        <v>100</v>
      </c>
      <c r="E10" s="229">
        <f t="shared" si="2"/>
        <v>0</v>
      </c>
      <c r="F10" s="229">
        <f t="shared" si="2"/>
        <v>0</v>
      </c>
      <c r="G10" s="229">
        <f t="shared" si="2"/>
        <v>0</v>
      </c>
      <c r="H10" s="229">
        <f t="shared" si="2"/>
        <v>0</v>
      </c>
      <c r="I10" s="229">
        <f t="shared" si="2"/>
        <v>0</v>
      </c>
      <c r="J10" s="229">
        <f t="shared" si="2"/>
        <v>0</v>
      </c>
      <c r="K10" s="229">
        <f>T10/$B10*100</f>
        <v>0</v>
      </c>
      <c r="L10" s="456" t="s">
        <v>241</v>
      </c>
      <c r="M10" s="227"/>
      <c r="N10" s="117">
        <v>0</v>
      </c>
      <c r="O10" s="117">
        <v>1</v>
      </c>
      <c r="P10" s="115">
        <v>0</v>
      </c>
      <c r="Q10" s="119">
        <v>0</v>
      </c>
      <c r="R10" s="119">
        <v>0</v>
      </c>
      <c r="S10" s="115">
        <v>0</v>
      </c>
      <c r="T10" s="115">
        <v>0</v>
      </c>
      <c r="U10" s="115">
        <v>0</v>
      </c>
      <c r="V10" s="115">
        <v>0</v>
      </c>
      <c r="W10" s="112">
        <f t="shared" si="1"/>
        <v>1</v>
      </c>
      <c r="X10" s="115"/>
      <c r="Y10" s="119">
        <v>0</v>
      </c>
      <c r="Z10" s="119">
        <v>4</v>
      </c>
      <c r="AA10" s="119">
        <v>0</v>
      </c>
      <c r="AB10" s="119">
        <v>0</v>
      </c>
      <c r="AC10" s="115">
        <v>0</v>
      </c>
      <c r="AD10" s="81">
        <v>0</v>
      </c>
      <c r="AE10" s="80">
        <v>0</v>
      </c>
    </row>
    <row r="11" spans="1:31" ht="36" customHeight="1" x14ac:dyDescent="0.25">
      <c r="A11" s="57" t="s">
        <v>5</v>
      </c>
      <c r="B11" s="248">
        <v>3</v>
      </c>
      <c r="C11" s="116">
        <f t="shared" si="2"/>
        <v>66.666666666666657</v>
      </c>
      <c r="D11" s="116">
        <f t="shared" si="2"/>
        <v>0</v>
      </c>
      <c r="E11" s="116">
        <f t="shared" si="2"/>
        <v>0</v>
      </c>
      <c r="F11" s="116">
        <f t="shared" si="2"/>
        <v>33.333333333333329</v>
      </c>
      <c r="G11" s="116">
        <f t="shared" si="2"/>
        <v>0</v>
      </c>
      <c r="H11" s="116">
        <f t="shared" si="2"/>
        <v>0</v>
      </c>
      <c r="I11" s="116">
        <f t="shared" si="2"/>
        <v>0</v>
      </c>
      <c r="J11" s="116">
        <f t="shared" si="2"/>
        <v>0</v>
      </c>
      <c r="K11" s="116">
        <f>T11/$B11*100</f>
        <v>0</v>
      </c>
      <c r="L11" s="456" t="s">
        <v>283</v>
      </c>
      <c r="M11" s="227"/>
      <c r="N11" s="115">
        <v>2</v>
      </c>
      <c r="O11" s="115">
        <v>0</v>
      </c>
      <c r="P11" s="115">
        <v>0</v>
      </c>
      <c r="Q11" s="115">
        <v>1</v>
      </c>
      <c r="R11" s="119">
        <v>0</v>
      </c>
      <c r="S11" s="115">
        <v>0</v>
      </c>
      <c r="T11" s="115">
        <v>0</v>
      </c>
      <c r="U11" s="115">
        <v>0</v>
      </c>
      <c r="V11" s="115">
        <v>0</v>
      </c>
      <c r="W11" s="112">
        <f t="shared" si="1"/>
        <v>3</v>
      </c>
      <c r="X11" s="115"/>
      <c r="Y11" s="115">
        <v>0</v>
      </c>
      <c r="Z11" s="119">
        <v>0</v>
      </c>
      <c r="AA11" s="119">
        <v>3</v>
      </c>
      <c r="AB11" s="119">
        <v>0</v>
      </c>
      <c r="AC11" s="119">
        <v>0</v>
      </c>
      <c r="AD11" s="81">
        <v>1</v>
      </c>
      <c r="AE11" s="80">
        <v>0</v>
      </c>
    </row>
    <row r="12" spans="1:31" ht="36" customHeight="1" x14ac:dyDescent="0.25">
      <c r="A12" s="59" t="s">
        <v>17</v>
      </c>
      <c r="B12" s="253">
        <v>0</v>
      </c>
      <c r="C12" s="122">
        <v>0</v>
      </c>
      <c r="D12" s="122">
        <v>0</v>
      </c>
      <c r="E12" s="122">
        <v>0</v>
      </c>
      <c r="F12" s="122">
        <v>0</v>
      </c>
      <c r="G12" s="122">
        <v>0</v>
      </c>
      <c r="H12" s="122">
        <v>0</v>
      </c>
      <c r="I12" s="122">
        <v>0</v>
      </c>
      <c r="J12" s="122">
        <v>0</v>
      </c>
      <c r="K12" s="122">
        <v>0</v>
      </c>
      <c r="L12" s="457" t="s">
        <v>284</v>
      </c>
      <c r="M12" s="227"/>
      <c r="N12" s="119">
        <v>0</v>
      </c>
      <c r="O12" s="119">
        <v>0</v>
      </c>
      <c r="P12" s="119">
        <v>0</v>
      </c>
      <c r="Q12" s="119">
        <v>0</v>
      </c>
      <c r="R12" s="119">
        <v>0</v>
      </c>
      <c r="S12" s="119">
        <v>0</v>
      </c>
      <c r="T12" s="119">
        <v>0</v>
      </c>
      <c r="U12" s="119">
        <v>0</v>
      </c>
      <c r="V12" s="119">
        <v>0</v>
      </c>
      <c r="W12" s="112">
        <f t="shared" si="1"/>
        <v>0</v>
      </c>
      <c r="X12" s="119"/>
      <c r="Y12" s="119">
        <v>0</v>
      </c>
      <c r="Z12" s="119">
        <v>0</v>
      </c>
      <c r="AA12" s="119">
        <v>0</v>
      </c>
      <c r="AB12" s="119">
        <v>2</v>
      </c>
      <c r="AC12" s="119">
        <v>0</v>
      </c>
      <c r="AD12" s="81">
        <v>2</v>
      </c>
      <c r="AE12" s="80">
        <v>0</v>
      </c>
    </row>
    <row r="13" spans="1:31" s="227" customFormat="1" ht="36" customHeight="1" x14ac:dyDescent="0.2">
      <c r="A13" s="131" t="s">
        <v>9</v>
      </c>
      <c r="B13" s="250">
        <v>0</v>
      </c>
      <c r="C13" s="134">
        <v>0</v>
      </c>
      <c r="D13" s="134">
        <v>0</v>
      </c>
      <c r="E13" s="134">
        <v>0</v>
      </c>
      <c r="F13" s="134">
        <v>0</v>
      </c>
      <c r="G13" s="134">
        <v>0</v>
      </c>
      <c r="H13" s="134">
        <v>0</v>
      </c>
      <c r="I13" s="134">
        <v>0</v>
      </c>
      <c r="J13" s="134">
        <v>0</v>
      </c>
      <c r="K13" s="134">
        <v>0</v>
      </c>
      <c r="L13" s="458" t="s">
        <v>225</v>
      </c>
      <c r="N13" s="132">
        <v>0</v>
      </c>
      <c r="O13" s="132">
        <v>0</v>
      </c>
      <c r="P13" s="150">
        <v>0</v>
      </c>
      <c r="Q13" s="150">
        <v>0</v>
      </c>
      <c r="R13" s="150">
        <v>0</v>
      </c>
      <c r="S13" s="150">
        <v>0</v>
      </c>
      <c r="T13" s="150">
        <v>0</v>
      </c>
      <c r="U13" s="150">
        <v>0</v>
      </c>
      <c r="V13" s="132">
        <v>0</v>
      </c>
      <c r="W13" s="112">
        <f t="shared" si="1"/>
        <v>0</v>
      </c>
      <c r="X13" s="132"/>
      <c r="Y13" s="132">
        <v>4</v>
      </c>
      <c r="Z13" s="150">
        <v>0</v>
      </c>
      <c r="AA13" s="150">
        <v>0</v>
      </c>
      <c r="AB13" s="150">
        <v>0</v>
      </c>
      <c r="AC13" s="150">
        <v>0</v>
      </c>
      <c r="AD13" s="81">
        <v>0</v>
      </c>
      <c r="AE13" s="151">
        <v>0</v>
      </c>
    </row>
    <row r="14" spans="1:31" ht="36" customHeight="1" thickBot="1" x14ac:dyDescent="0.3">
      <c r="A14" s="127" t="s">
        <v>21</v>
      </c>
      <c r="B14" s="251">
        <f>SUM(B8:B13)</f>
        <v>16</v>
      </c>
      <c r="C14" s="130">
        <f t="shared" ref="C14:K14" si="3">N14/$B14*100</f>
        <v>12.5</v>
      </c>
      <c r="D14" s="130">
        <f t="shared" si="3"/>
        <v>6.25</v>
      </c>
      <c r="E14" s="130">
        <f t="shared" si="3"/>
        <v>25</v>
      </c>
      <c r="F14" s="130">
        <f t="shared" si="3"/>
        <v>6.25</v>
      </c>
      <c r="G14" s="130">
        <f t="shared" si="3"/>
        <v>31.25</v>
      </c>
      <c r="H14" s="130">
        <f t="shared" si="3"/>
        <v>6.25</v>
      </c>
      <c r="I14" s="130">
        <f t="shared" si="3"/>
        <v>0</v>
      </c>
      <c r="J14" s="130">
        <f t="shared" si="3"/>
        <v>0</v>
      </c>
      <c r="K14" s="130">
        <f t="shared" si="3"/>
        <v>12.5</v>
      </c>
      <c r="L14" s="459" t="s">
        <v>226</v>
      </c>
      <c r="M14" s="227"/>
      <c r="N14" s="128">
        <v>2</v>
      </c>
      <c r="O14" s="128">
        <v>1</v>
      </c>
      <c r="P14" s="128">
        <v>4</v>
      </c>
      <c r="Q14" s="128">
        <v>1</v>
      </c>
      <c r="R14" s="128">
        <v>5</v>
      </c>
      <c r="S14" s="128">
        <v>1</v>
      </c>
      <c r="T14" s="128">
        <v>0</v>
      </c>
      <c r="U14" s="128">
        <v>0</v>
      </c>
      <c r="V14" s="128">
        <v>2</v>
      </c>
      <c r="W14" s="112">
        <f t="shared" si="1"/>
        <v>16</v>
      </c>
      <c r="X14" s="128"/>
      <c r="Y14" s="128">
        <v>9</v>
      </c>
      <c r="Z14" s="128">
        <v>5</v>
      </c>
      <c r="AA14" s="128">
        <v>18</v>
      </c>
      <c r="AB14" s="128">
        <v>2</v>
      </c>
      <c r="AC14" s="128">
        <v>6</v>
      </c>
      <c r="AD14" s="81">
        <v>6</v>
      </c>
      <c r="AE14" s="80">
        <v>1</v>
      </c>
    </row>
    <row r="15" spans="1:31" s="35" customFormat="1" ht="42" customHeight="1" thickTop="1" x14ac:dyDescent="0.2">
      <c r="A15" s="713" t="s">
        <v>26</v>
      </c>
      <c r="B15" s="713"/>
      <c r="C15" s="713"/>
      <c r="D15" s="713"/>
      <c r="E15" s="713"/>
      <c r="F15" s="713"/>
      <c r="G15" s="714" t="s">
        <v>456</v>
      </c>
      <c r="H15" s="714"/>
      <c r="I15" s="714"/>
      <c r="J15" s="714"/>
      <c r="K15" s="714"/>
      <c r="L15" s="714"/>
      <c r="N15" s="78"/>
      <c r="O15" s="78"/>
      <c r="P15" s="78"/>
      <c r="Q15" s="78"/>
      <c r="R15" s="78"/>
      <c r="S15" s="78"/>
      <c r="T15" s="78"/>
      <c r="U15" s="78"/>
      <c r="V15" s="78"/>
      <c r="W15" s="78"/>
      <c r="X15" s="78"/>
      <c r="Y15" s="78"/>
      <c r="Z15" s="78"/>
      <c r="AA15" s="78"/>
      <c r="AB15" s="78"/>
      <c r="AC15" s="78"/>
      <c r="AD15" s="78"/>
    </row>
    <row r="16" spans="1:31" s="35" customFormat="1" ht="42" customHeight="1" x14ac:dyDescent="0.2">
      <c r="A16" s="348"/>
      <c r="B16" s="348"/>
      <c r="C16" s="348"/>
      <c r="D16" s="348"/>
      <c r="E16" s="348"/>
      <c r="F16" s="348"/>
      <c r="G16" s="349"/>
      <c r="H16" s="349"/>
      <c r="I16" s="349"/>
      <c r="J16" s="349"/>
      <c r="K16" s="349"/>
      <c r="L16" s="349"/>
      <c r="N16" s="78"/>
      <c r="O16" s="78"/>
      <c r="P16" s="78"/>
      <c r="Q16" s="78"/>
      <c r="R16" s="78"/>
      <c r="S16" s="78"/>
      <c r="T16" s="78"/>
      <c r="U16" s="78"/>
      <c r="V16" s="78"/>
      <c r="W16" s="78"/>
      <c r="X16" s="78"/>
      <c r="Y16" s="78"/>
      <c r="Z16" s="78"/>
      <c r="AA16" s="78"/>
      <c r="AB16" s="78"/>
      <c r="AC16" s="78"/>
      <c r="AD16" s="78"/>
    </row>
    <row r="17" spans="1:30" s="35" customFormat="1" ht="42" customHeight="1" x14ac:dyDescent="0.2">
      <c r="A17" s="348"/>
      <c r="B17" s="348"/>
      <c r="C17" s="348"/>
      <c r="D17" s="348"/>
      <c r="E17" s="348"/>
      <c r="F17" s="348"/>
      <c r="G17" s="349"/>
      <c r="H17" s="349"/>
      <c r="I17" s="349"/>
      <c r="J17" s="349"/>
      <c r="K17" s="349"/>
      <c r="L17" s="349"/>
      <c r="N17" s="78"/>
      <c r="O17" s="78"/>
      <c r="P17" s="78"/>
      <c r="Q17" s="78"/>
      <c r="R17" s="78"/>
      <c r="S17" s="78"/>
      <c r="T17" s="78"/>
      <c r="U17" s="78"/>
      <c r="V17" s="78"/>
      <c r="W17" s="78"/>
      <c r="X17" s="78"/>
      <c r="Y17" s="78"/>
      <c r="Z17" s="78"/>
      <c r="AA17" s="78"/>
      <c r="AB17" s="78"/>
      <c r="AC17" s="78"/>
      <c r="AD17" s="78"/>
    </row>
    <row r="18" spans="1:30" s="35" customFormat="1" ht="42" customHeight="1" x14ac:dyDescent="0.2">
      <c r="A18" s="607"/>
      <c r="B18" s="607"/>
      <c r="C18" s="607"/>
      <c r="D18" s="607"/>
      <c r="E18" s="607"/>
      <c r="F18" s="607"/>
      <c r="G18" s="349"/>
      <c r="H18" s="349"/>
      <c r="I18" s="349"/>
      <c r="J18" s="349"/>
      <c r="K18" s="349"/>
      <c r="L18" s="349"/>
      <c r="N18" s="78"/>
      <c r="O18" s="78"/>
      <c r="P18" s="78"/>
      <c r="Q18" s="78"/>
      <c r="R18" s="78"/>
      <c r="S18" s="78"/>
      <c r="T18" s="78"/>
      <c r="U18" s="78"/>
      <c r="V18" s="78"/>
      <c r="W18" s="78"/>
      <c r="X18" s="78"/>
      <c r="Y18" s="78"/>
      <c r="Z18" s="78"/>
      <c r="AA18" s="78"/>
      <c r="AB18" s="78"/>
      <c r="AC18" s="78"/>
      <c r="AD18" s="78"/>
    </row>
    <row r="19" spans="1:30" s="35" customFormat="1" ht="42" customHeight="1" x14ac:dyDescent="0.2">
      <c r="A19" s="348"/>
      <c r="B19" s="348"/>
      <c r="C19" s="348"/>
      <c r="D19" s="348"/>
      <c r="E19" s="348"/>
      <c r="F19" s="348"/>
      <c r="G19" s="349"/>
      <c r="H19" s="349"/>
      <c r="I19" s="349"/>
      <c r="J19" s="349"/>
      <c r="K19" s="349"/>
      <c r="L19" s="349"/>
      <c r="N19" s="78"/>
      <c r="O19" s="78"/>
      <c r="P19" s="78"/>
      <c r="Q19" s="78"/>
      <c r="R19" s="78"/>
      <c r="S19" s="78"/>
      <c r="T19" s="78"/>
      <c r="U19" s="78"/>
      <c r="V19" s="78"/>
      <c r="W19" s="78"/>
      <c r="X19" s="78"/>
      <c r="Y19" s="78"/>
      <c r="Z19" s="78"/>
      <c r="AA19" s="78"/>
      <c r="AB19" s="78"/>
      <c r="AC19" s="78"/>
      <c r="AD19" s="78"/>
    </row>
    <row r="20" spans="1:30" s="35" customFormat="1" ht="42" customHeight="1" x14ac:dyDescent="0.2">
      <c r="A20" s="355"/>
      <c r="B20" s="355"/>
      <c r="C20" s="355"/>
      <c r="D20" s="355"/>
      <c r="E20" s="355"/>
      <c r="F20" s="355"/>
      <c r="G20" s="351"/>
      <c r="H20" s="351"/>
      <c r="I20" s="351"/>
      <c r="J20" s="351"/>
      <c r="K20" s="351"/>
      <c r="L20" s="351"/>
      <c r="N20" s="78"/>
      <c r="O20" s="78"/>
      <c r="P20" s="78"/>
      <c r="Q20" s="78"/>
      <c r="R20" s="78"/>
      <c r="S20" s="78"/>
      <c r="T20" s="78"/>
      <c r="U20" s="78"/>
      <c r="V20" s="78"/>
      <c r="W20" s="78"/>
      <c r="X20" s="78"/>
      <c r="Y20" s="78"/>
      <c r="Z20" s="78"/>
      <c r="AA20" s="78"/>
      <c r="AB20" s="78"/>
      <c r="AC20" s="78"/>
      <c r="AD20" s="78"/>
    </row>
    <row r="21" spans="1:30" ht="24.95" customHeight="1" x14ac:dyDescent="0.2">
      <c r="A21" s="664" t="s">
        <v>438</v>
      </c>
      <c r="B21" s="664"/>
      <c r="C21" s="664"/>
      <c r="D21" s="664"/>
      <c r="E21" s="380">
        <v>18</v>
      </c>
      <c r="F21" s="380"/>
      <c r="G21" s="380"/>
      <c r="H21" s="32">
        <v>19</v>
      </c>
      <c r="I21" s="32"/>
      <c r="J21" s="711" t="s">
        <v>442</v>
      </c>
      <c r="K21" s="711"/>
      <c r="L21" s="711"/>
      <c r="M21" s="13"/>
    </row>
  </sheetData>
  <mergeCells count="16">
    <mergeCell ref="A21:D21"/>
    <mergeCell ref="B4:B5"/>
    <mergeCell ref="B6:B7"/>
    <mergeCell ref="A1:F1"/>
    <mergeCell ref="G1:L1"/>
    <mergeCell ref="A2:F2"/>
    <mergeCell ref="G2:L2"/>
    <mergeCell ref="A4:A7"/>
    <mergeCell ref="A15:F15"/>
    <mergeCell ref="G15:L15"/>
    <mergeCell ref="L4:L7"/>
    <mergeCell ref="C4:F4"/>
    <mergeCell ref="G4:K4"/>
    <mergeCell ref="C5:F5"/>
    <mergeCell ref="G5:K5"/>
    <mergeCell ref="J21:L21"/>
  </mergeCells>
  <printOptions horizontalCentered="1"/>
  <pageMargins left="0.4" right="0.4" top="0.6" bottom="0.2" header="0.3" footer="0.3"/>
  <pageSetup paperSize="9" orientation="portrait" r:id="rId1"/>
  <headerFooter alignWithMargins="0"/>
  <colBreaks count="1" manualBreakCount="1">
    <brk id="6" max="1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25"/>
  <sheetViews>
    <sheetView rightToLeft="1" view="pageBreakPreview" zoomScaleSheetLayoutView="100" workbookViewId="0">
      <selection activeCell="C19" sqref="C19"/>
    </sheetView>
  </sheetViews>
  <sheetFormatPr defaultRowHeight="15.75" x14ac:dyDescent="0.2"/>
  <cols>
    <col min="1" max="1" width="12.7109375" style="295" customWidth="1"/>
    <col min="2" max="2" width="12.28515625" style="295" customWidth="1"/>
    <col min="3" max="3" width="8.28515625" style="305" customWidth="1"/>
    <col min="4" max="4" width="9.42578125" style="305" customWidth="1"/>
    <col min="5" max="5" width="10" style="305" customWidth="1"/>
    <col min="6" max="6" width="9.140625" style="305" customWidth="1"/>
    <col min="7" max="7" width="7.85546875" style="305" customWidth="1"/>
    <col min="8" max="8" width="9.7109375" style="305" customWidth="1"/>
    <col min="9" max="9" width="6.42578125" style="305" customWidth="1"/>
    <col min="10" max="10" width="16.7109375" style="295" customWidth="1"/>
    <col min="11" max="12" width="14.85546875" style="295" customWidth="1"/>
    <col min="13" max="13" width="4.85546875" style="305" customWidth="1"/>
    <col min="14" max="14" width="27.28515625" style="305" bestFit="1" customWidth="1"/>
    <col min="15" max="15" width="13.5703125" style="305" bestFit="1" customWidth="1"/>
    <col min="16" max="16" width="9.5703125" style="305" bestFit="1" customWidth="1"/>
    <col min="17" max="28" width="9.140625" style="305"/>
    <col min="29" max="29" width="27.28515625" style="305" bestFit="1" customWidth="1"/>
    <col min="30" max="16384" width="9.140625" style="305"/>
  </cols>
  <sheetData>
    <row r="1" spans="1:42" s="43" customFormat="1" ht="42" customHeight="1" x14ac:dyDescent="0.2">
      <c r="A1" s="641" t="s">
        <v>415</v>
      </c>
      <c r="B1" s="641"/>
      <c r="C1" s="641"/>
      <c r="D1" s="641"/>
      <c r="E1" s="641"/>
      <c r="F1" s="641"/>
      <c r="G1" s="641"/>
      <c r="H1" s="641"/>
      <c r="I1" s="641"/>
      <c r="J1" s="641"/>
      <c r="K1" s="509"/>
      <c r="L1" s="509"/>
      <c r="M1" s="41"/>
      <c r="N1" s="305"/>
      <c r="O1" s="305"/>
      <c r="P1" s="305"/>
      <c r="Q1" s="305"/>
      <c r="R1" s="305"/>
      <c r="S1" s="305"/>
      <c r="T1" s="305"/>
      <c r="U1" s="305"/>
      <c r="V1" s="305"/>
      <c r="W1" s="305"/>
      <c r="X1" s="305"/>
      <c r="Y1" s="305"/>
      <c r="Z1" s="305"/>
      <c r="AA1" s="305"/>
    </row>
    <row r="2" spans="1:42" s="43" customFormat="1" ht="48.75" customHeight="1" x14ac:dyDescent="0.2">
      <c r="A2" s="642" t="s">
        <v>416</v>
      </c>
      <c r="B2" s="642"/>
      <c r="C2" s="642"/>
      <c r="D2" s="642"/>
      <c r="E2" s="642"/>
      <c r="F2" s="642"/>
      <c r="G2" s="642"/>
      <c r="H2" s="642"/>
      <c r="I2" s="642"/>
      <c r="J2" s="642"/>
      <c r="K2" s="510"/>
      <c r="L2" s="510"/>
      <c r="M2" s="41"/>
      <c r="N2" s="305"/>
      <c r="R2" s="305"/>
      <c r="S2" s="305"/>
      <c r="T2" s="305"/>
      <c r="U2" s="305"/>
      <c r="V2" s="305"/>
      <c r="W2" s="305"/>
      <c r="X2" s="305"/>
      <c r="Y2" s="305"/>
      <c r="Z2" s="305"/>
      <c r="AA2" s="305"/>
    </row>
    <row r="3" spans="1:42" s="203" customFormat="1" ht="26.1" customHeight="1" thickBot="1" x14ac:dyDescent="0.25">
      <c r="A3" s="316" t="s">
        <v>152</v>
      </c>
      <c r="B3" s="316"/>
      <c r="C3" s="316"/>
      <c r="D3" s="316"/>
      <c r="E3" s="316"/>
      <c r="F3" s="316"/>
      <c r="G3" s="316"/>
      <c r="H3" s="316"/>
      <c r="I3" s="316"/>
      <c r="J3" s="464" t="s">
        <v>235</v>
      </c>
      <c r="K3" s="516"/>
      <c r="L3" s="516"/>
      <c r="M3" s="202"/>
      <c r="N3" s="305"/>
      <c r="R3" s="305"/>
      <c r="S3" s="305"/>
      <c r="T3" s="305"/>
      <c r="U3" s="305"/>
      <c r="V3" s="305"/>
      <c r="W3" s="305"/>
      <c r="X3" s="305"/>
      <c r="Y3" s="305"/>
      <c r="Z3" s="305"/>
      <c r="AA3" s="305"/>
    </row>
    <row r="4" spans="1:42" s="4" customFormat="1" ht="30" customHeight="1" thickTop="1" x14ac:dyDescent="0.2">
      <c r="A4" s="666" t="s">
        <v>3</v>
      </c>
      <c r="B4" s="649" t="s">
        <v>169</v>
      </c>
      <c r="C4" s="655" t="s">
        <v>402</v>
      </c>
      <c r="D4" s="655"/>
      <c r="E4" s="655"/>
      <c r="F4" s="655"/>
      <c r="G4" s="655"/>
      <c r="H4" s="655"/>
      <c r="I4" s="655"/>
      <c r="J4" s="665" t="s">
        <v>227</v>
      </c>
      <c r="K4" s="512"/>
      <c r="L4" s="512"/>
      <c r="N4" s="305"/>
      <c r="O4" s="305"/>
      <c r="P4" s="305"/>
      <c r="Q4" s="305"/>
      <c r="R4" s="305"/>
      <c r="S4" s="305"/>
      <c r="T4" s="305"/>
      <c r="U4" s="305"/>
      <c r="V4" s="305"/>
      <c r="W4" s="305"/>
      <c r="X4" s="305"/>
      <c r="Y4" s="305"/>
      <c r="Z4" s="305"/>
      <c r="AA4" s="305"/>
    </row>
    <row r="5" spans="1:42" s="4" customFormat="1" ht="30" customHeight="1" x14ac:dyDescent="0.2">
      <c r="A5" s="667"/>
      <c r="B5" s="650"/>
      <c r="C5" s="701" t="s">
        <v>403</v>
      </c>
      <c r="D5" s="701"/>
      <c r="E5" s="701"/>
      <c r="F5" s="701"/>
      <c r="G5" s="701"/>
      <c r="H5" s="701"/>
      <c r="I5" s="701"/>
      <c r="J5" s="646"/>
      <c r="K5" s="512"/>
      <c r="L5" s="512"/>
      <c r="N5" s="305"/>
      <c r="O5" s="305"/>
      <c r="P5" s="305"/>
      <c r="Q5" s="305"/>
      <c r="R5" s="305"/>
      <c r="S5" s="305"/>
      <c r="T5" s="305"/>
      <c r="U5" s="305"/>
      <c r="V5" s="305"/>
      <c r="W5" s="305"/>
      <c r="X5" s="305"/>
      <c r="Y5" s="305"/>
      <c r="Z5" s="305"/>
      <c r="AA5" s="305"/>
    </row>
    <row r="6" spans="1:42" s="4" customFormat="1" ht="30" customHeight="1" x14ac:dyDescent="0.2">
      <c r="A6" s="667"/>
      <c r="B6" s="671" t="s">
        <v>374</v>
      </c>
      <c r="C6" s="338" t="s">
        <v>147</v>
      </c>
      <c r="D6" s="338" t="s">
        <v>148</v>
      </c>
      <c r="E6" s="338" t="s">
        <v>171</v>
      </c>
      <c r="F6" s="338" t="s">
        <v>150</v>
      </c>
      <c r="G6" s="557" t="s">
        <v>71</v>
      </c>
      <c r="H6" s="557" t="s">
        <v>151</v>
      </c>
      <c r="I6" s="338" t="s">
        <v>25</v>
      </c>
      <c r="J6" s="646"/>
      <c r="K6" s="512"/>
      <c r="L6" s="512"/>
      <c r="N6" s="283" t="s">
        <v>189</v>
      </c>
      <c r="O6" s="276" t="s">
        <v>200</v>
      </c>
      <c r="P6" s="277" t="s">
        <v>201</v>
      </c>
      <c r="Q6" s="277" t="s">
        <v>70</v>
      </c>
      <c r="R6" s="278" t="s">
        <v>202</v>
      </c>
      <c r="S6" s="278" t="s">
        <v>149</v>
      </c>
      <c r="T6" s="279" t="s">
        <v>150</v>
      </c>
      <c r="U6" s="278" t="s">
        <v>203</v>
      </c>
      <c r="V6" s="278" t="s">
        <v>204</v>
      </c>
      <c r="W6" s="278" t="s">
        <v>205</v>
      </c>
      <c r="X6" s="278" t="s">
        <v>40</v>
      </c>
      <c r="Y6" s="278" t="s">
        <v>204</v>
      </c>
      <c r="Z6" s="278" t="s">
        <v>205</v>
      </c>
      <c r="AA6" s="278" t="s">
        <v>40</v>
      </c>
      <c r="AD6" s="276" t="s">
        <v>200</v>
      </c>
      <c r="AE6" s="278" t="s">
        <v>201</v>
      </c>
      <c r="AF6" s="276" t="s">
        <v>70</v>
      </c>
      <c r="AG6" s="279" t="s">
        <v>202</v>
      </c>
      <c r="AH6" s="278" t="s">
        <v>149</v>
      </c>
      <c r="AI6" s="278" t="s">
        <v>150</v>
      </c>
      <c r="AJ6" s="278" t="s">
        <v>203</v>
      </c>
      <c r="AK6" s="278" t="s">
        <v>204</v>
      </c>
      <c r="AL6" s="278" t="s">
        <v>205</v>
      </c>
      <c r="AM6" s="278" t="s">
        <v>40</v>
      </c>
      <c r="AN6" s="278" t="s">
        <v>204</v>
      </c>
      <c r="AO6" s="278" t="s">
        <v>205</v>
      </c>
      <c r="AP6" s="278" t="s">
        <v>40</v>
      </c>
    </row>
    <row r="7" spans="1:42" s="4" customFormat="1" ht="50.1" customHeight="1" x14ac:dyDescent="0.2">
      <c r="A7" s="668"/>
      <c r="B7" s="647"/>
      <c r="C7" s="452" t="s">
        <v>366</v>
      </c>
      <c r="D7" s="452" t="s">
        <v>367</v>
      </c>
      <c r="E7" s="452" t="s">
        <v>372</v>
      </c>
      <c r="F7" s="452" t="s">
        <v>369</v>
      </c>
      <c r="G7" s="452" t="s">
        <v>439</v>
      </c>
      <c r="H7" s="452" t="s">
        <v>368</v>
      </c>
      <c r="I7" s="452" t="s">
        <v>294</v>
      </c>
      <c r="J7" s="647"/>
      <c r="K7" s="512"/>
      <c r="L7" s="512"/>
      <c r="N7" s="283"/>
      <c r="O7" s="276"/>
      <c r="P7" s="277"/>
      <c r="Q7" s="277"/>
      <c r="R7" s="278"/>
      <c r="S7" s="278"/>
      <c r="T7" s="279"/>
      <c r="U7" s="278"/>
      <c r="V7" s="334"/>
      <c r="W7" s="334"/>
      <c r="X7" s="334"/>
      <c r="Y7" s="278"/>
      <c r="Z7" s="278"/>
      <c r="AA7" s="278"/>
      <c r="AD7" s="276"/>
      <c r="AE7" s="278"/>
      <c r="AF7" s="276"/>
      <c r="AG7" s="279"/>
      <c r="AH7" s="278"/>
      <c r="AI7" s="278"/>
      <c r="AJ7" s="278"/>
      <c r="AK7" s="334"/>
      <c r="AL7" s="334"/>
      <c r="AM7" s="334"/>
      <c r="AN7" s="278"/>
      <c r="AO7" s="278"/>
      <c r="AP7" s="278"/>
    </row>
    <row r="8" spans="1:42" ht="39.950000000000003" customHeight="1" x14ac:dyDescent="0.3">
      <c r="A8" s="56" t="s">
        <v>16</v>
      </c>
      <c r="B8" s="252">
        <v>5</v>
      </c>
      <c r="C8" s="337">
        <v>0</v>
      </c>
      <c r="D8" s="337">
        <v>0</v>
      </c>
      <c r="E8" s="337">
        <v>1</v>
      </c>
      <c r="F8" s="337">
        <v>3</v>
      </c>
      <c r="G8" s="337">
        <v>0</v>
      </c>
      <c r="H8" s="30">
        <v>1</v>
      </c>
      <c r="I8" s="337">
        <v>0</v>
      </c>
      <c r="J8" s="454" t="s">
        <v>223</v>
      </c>
      <c r="K8" s="517"/>
      <c r="L8" s="517">
        <f t="shared" ref="L8:L14" si="0">SUM(C8:I8)</f>
        <v>5</v>
      </c>
      <c r="N8" s="280" t="s">
        <v>16</v>
      </c>
      <c r="O8" s="281"/>
      <c r="P8" s="281"/>
      <c r="Q8" s="281"/>
      <c r="R8" s="281"/>
      <c r="S8" s="281"/>
      <c r="T8" s="281"/>
      <c r="U8" s="281"/>
      <c r="V8" s="282"/>
      <c r="W8" s="282"/>
      <c r="X8" s="282"/>
      <c r="Y8" s="281"/>
      <c r="Z8" s="281"/>
      <c r="AA8" s="281"/>
      <c r="AC8" s="280" t="s">
        <v>16</v>
      </c>
      <c r="AD8" s="281"/>
      <c r="AE8" s="281"/>
      <c r="AF8" s="281"/>
      <c r="AG8" s="281">
        <v>1</v>
      </c>
      <c r="AH8" s="281"/>
      <c r="AI8" s="281">
        <v>3</v>
      </c>
      <c r="AJ8" s="281"/>
      <c r="AK8" s="282"/>
      <c r="AL8" s="282"/>
      <c r="AM8" s="282"/>
      <c r="AN8" s="281">
        <v>1</v>
      </c>
      <c r="AO8" s="281"/>
      <c r="AP8" s="281"/>
    </row>
    <row r="9" spans="1:42" ht="39.950000000000003" customHeight="1" x14ac:dyDescent="0.3">
      <c r="A9" s="57" t="s">
        <v>4</v>
      </c>
      <c r="B9" s="248">
        <v>26</v>
      </c>
      <c r="C9" s="115">
        <v>5</v>
      </c>
      <c r="D9" s="115">
        <v>1</v>
      </c>
      <c r="E9" s="115">
        <v>14</v>
      </c>
      <c r="F9" s="115">
        <v>3</v>
      </c>
      <c r="G9" s="119">
        <v>1</v>
      </c>
      <c r="H9" s="119">
        <v>10</v>
      </c>
      <c r="I9" s="119">
        <v>1</v>
      </c>
      <c r="J9" s="455" t="s">
        <v>224</v>
      </c>
      <c r="K9" s="517"/>
      <c r="L9" s="517">
        <f t="shared" si="0"/>
        <v>35</v>
      </c>
      <c r="N9" s="280" t="s">
        <v>4</v>
      </c>
      <c r="O9" s="281"/>
      <c r="P9" s="281"/>
      <c r="Q9" s="281"/>
      <c r="R9" s="281">
        <v>4</v>
      </c>
      <c r="S9" s="281"/>
      <c r="T9" s="281">
        <v>5</v>
      </c>
      <c r="U9" s="281">
        <v>1</v>
      </c>
      <c r="V9" s="281">
        <v>1</v>
      </c>
      <c r="W9" s="281">
        <v>1</v>
      </c>
      <c r="X9" s="281">
        <v>1</v>
      </c>
      <c r="Y9" s="281"/>
      <c r="Z9" s="281"/>
      <c r="AA9" s="281">
        <v>2</v>
      </c>
      <c r="AC9" s="280" t="s">
        <v>4</v>
      </c>
      <c r="AD9" s="281">
        <v>5</v>
      </c>
      <c r="AE9" s="281">
        <v>1</v>
      </c>
      <c r="AF9" s="281"/>
      <c r="AG9" s="281">
        <v>14</v>
      </c>
      <c r="AH9" s="281"/>
      <c r="AI9" s="281">
        <v>3</v>
      </c>
      <c r="AJ9" s="281"/>
      <c r="AK9" s="282"/>
      <c r="AL9" s="282"/>
      <c r="AM9" s="282"/>
      <c r="AN9" s="281">
        <v>2</v>
      </c>
      <c r="AO9" s="281"/>
      <c r="AP9" s="281">
        <v>1</v>
      </c>
    </row>
    <row r="10" spans="1:42" ht="39.950000000000003" customHeight="1" x14ac:dyDescent="0.3">
      <c r="A10" s="57" t="s">
        <v>15</v>
      </c>
      <c r="B10" s="249">
        <v>4</v>
      </c>
      <c r="C10" s="115">
        <v>0</v>
      </c>
      <c r="D10" s="115">
        <v>4</v>
      </c>
      <c r="E10" s="119">
        <v>0</v>
      </c>
      <c r="F10" s="119">
        <v>0</v>
      </c>
      <c r="G10" s="119">
        <v>0</v>
      </c>
      <c r="H10" s="119">
        <v>0</v>
      </c>
      <c r="I10" s="115">
        <v>0</v>
      </c>
      <c r="J10" s="456" t="s">
        <v>241</v>
      </c>
      <c r="K10" s="518"/>
      <c r="L10" s="517">
        <f t="shared" si="0"/>
        <v>4</v>
      </c>
      <c r="N10" s="280" t="s">
        <v>15</v>
      </c>
      <c r="O10" s="281"/>
      <c r="P10" s="281">
        <v>1</v>
      </c>
      <c r="Q10" s="281"/>
      <c r="R10" s="281"/>
      <c r="S10" s="281"/>
      <c r="T10" s="281"/>
      <c r="U10" s="281"/>
      <c r="V10" s="282"/>
      <c r="W10" s="282"/>
      <c r="X10" s="282"/>
      <c r="Y10" s="281"/>
      <c r="Z10" s="281"/>
      <c r="AA10" s="281"/>
      <c r="AC10" s="280" t="s">
        <v>15</v>
      </c>
      <c r="AD10" s="281"/>
      <c r="AE10" s="281">
        <v>4</v>
      </c>
      <c r="AF10" s="281"/>
      <c r="AG10" s="281"/>
      <c r="AH10" s="281"/>
      <c r="AI10" s="281"/>
      <c r="AJ10" s="281"/>
      <c r="AK10" s="282"/>
      <c r="AL10" s="282"/>
      <c r="AM10" s="282"/>
      <c r="AN10" s="281"/>
      <c r="AO10" s="281"/>
      <c r="AP10" s="281"/>
    </row>
    <row r="11" spans="1:42" ht="39.950000000000003" customHeight="1" x14ac:dyDescent="0.3">
      <c r="A11" s="57" t="s">
        <v>5</v>
      </c>
      <c r="B11" s="248">
        <v>3</v>
      </c>
      <c r="C11" s="115">
        <v>0</v>
      </c>
      <c r="D11" s="115">
        <v>0</v>
      </c>
      <c r="E11" s="115">
        <v>3</v>
      </c>
      <c r="F11" s="119">
        <v>0</v>
      </c>
      <c r="G11" s="119">
        <v>0</v>
      </c>
      <c r="H11" s="119">
        <v>1</v>
      </c>
      <c r="I11" s="119">
        <v>0</v>
      </c>
      <c r="J11" s="456" t="s">
        <v>283</v>
      </c>
      <c r="K11" s="518"/>
      <c r="L11" s="517">
        <f t="shared" si="0"/>
        <v>4</v>
      </c>
      <c r="N11" s="280" t="s">
        <v>5</v>
      </c>
      <c r="O11" s="281">
        <v>2</v>
      </c>
      <c r="P11" s="281"/>
      <c r="Q11" s="281"/>
      <c r="R11" s="281"/>
      <c r="S11" s="281">
        <v>1</v>
      </c>
      <c r="T11" s="281"/>
      <c r="U11" s="281"/>
      <c r="V11" s="282"/>
      <c r="W11" s="282"/>
      <c r="X11" s="282"/>
      <c r="Y11" s="281"/>
      <c r="Z11" s="281"/>
      <c r="AA11" s="281"/>
      <c r="AC11" s="280" t="s">
        <v>5</v>
      </c>
      <c r="AD11" s="281"/>
      <c r="AE11" s="281"/>
      <c r="AF11" s="281"/>
      <c r="AG11" s="281">
        <v>3</v>
      </c>
      <c r="AH11" s="281"/>
      <c r="AI11" s="281"/>
      <c r="AJ11" s="281"/>
      <c r="AK11" s="282"/>
      <c r="AL11" s="282"/>
      <c r="AM11" s="282"/>
      <c r="AN11" s="281">
        <v>1</v>
      </c>
      <c r="AO11" s="281"/>
      <c r="AP11" s="281"/>
    </row>
    <row r="12" spans="1:42" ht="39.950000000000003" customHeight="1" x14ac:dyDescent="0.3">
      <c r="A12" s="59" t="s">
        <v>17</v>
      </c>
      <c r="B12" s="253">
        <v>5</v>
      </c>
      <c r="C12" s="119">
        <v>0</v>
      </c>
      <c r="D12" s="119">
        <v>0</v>
      </c>
      <c r="E12" s="119">
        <v>2</v>
      </c>
      <c r="F12" s="119">
        <v>0</v>
      </c>
      <c r="G12" s="119">
        <v>3</v>
      </c>
      <c r="H12" s="119">
        <v>1</v>
      </c>
      <c r="I12" s="119">
        <v>0</v>
      </c>
      <c r="J12" s="457" t="s">
        <v>284</v>
      </c>
      <c r="K12" s="517"/>
      <c r="L12" s="517">
        <f t="shared" si="0"/>
        <v>6</v>
      </c>
      <c r="N12" s="280" t="s">
        <v>192</v>
      </c>
      <c r="O12" s="281"/>
      <c r="P12" s="281"/>
      <c r="Q12" s="281"/>
      <c r="R12" s="281"/>
      <c r="S12" s="281"/>
      <c r="T12" s="281"/>
      <c r="U12" s="281"/>
      <c r="V12" s="282"/>
      <c r="W12" s="282"/>
      <c r="X12" s="282"/>
      <c r="Y12" s="281"/>
      <c r="Z12" s="281"/>
      <c r="AA12" s="281"/>
      <c r="AC12" s="280" t="s">
        <v>192</v>
      </c>
      <c r="AD12" s="281"/>
      <c r="AE12" s="281"/>
      <c r="AF12" s="281"/>
      <c r="AG12" s="281"/>
      <c r="AH12" s="281">
        <v>2</v>
      </c>
      <c r="AI12" s="281"/>
      <c r="AJ12" s="281"/>
      <c r="AK12" s="282"/>
      <c r="AL12" s="282"/>
      <c r="AM12" s="282"/>
      <c r="AN12" s="281">
        <v>2</v>
      </c>
      <c r="AO12" s="281"/>
      <c r="AP12" s="281"/>
    </row>
    <row r="13" spans="1:42" ht="39.950000000000003" customHeight="1" x14ac:dyDescent="0.3">
      <c r="A13" s="131" t="s">
        <v>9</v>
      </c>
      <c r="B13" s="250">
        <v>4</v>
      </c>
      <c r="C13" s="132">
        <v>4</v>
      </c>
      <c r="D13" s="132">
        <v>0</v>
      </c>
      <c r="E13" s="132">
        <v>0</v>
      </c>
      <c r="F13" s="150">
        <v>0</v>
      </c>
      <c r="G13" s="150">
        <v>0</v>
      </c>
      <c r="H13" s="150">
        <v>0</v>
      </c>
      <c r="I13" s="150">
        <v>0</v>
      </c>
      <c r="J13" s="458" t="s">
        <v>225</v>
      </c>
      <c r="K13" s="517"/>
      <c r="L13" s="517">
        <f t="shared" si="0"/>
        <v>4</v>
      </c>
      <c r="N13" s="280" t="s">
        <v>9</v>
      </c>
      <c r="O13" s="281"/>
      <c r="P13" s="281"/>
      <c r="Q13" s="281"/>
      <c r="R13" s="281"/>
      <c r="S13" s="281"/>
      <c r="T13" s="281"/>
      <c r="U13" s="281"/>
      <c r="V13" s="282"/>
      <c r="W13" s="282"/>
      <c r="X13" s="282"/>
      <c r="Y13" s="281"/>
      <c r="Z13" s="281"/>
      <c r="AA13" s="281"/>
      <c r="AC13" s="280" t="s">
        <v>9</v>
      </c>
      <c r="AD13" s="281">
        <v>4</v>
      </c>
      <c r="AE13" s="281"/>
      <c r="AF13" s="281"/>
      <c r="AG13" s="281"/>
      <c r="AH13" s="281"/>
      <c r="AI13" s="281"/>
      <c r="AJ13" s="281"/>
      <c r="AK13" s="282"/>
      <c r="AL13" s="282"/>
      <c r="AM13" s="282"/>
      <c r="AN13" s="281"/>
      <c r="AO13" s="281"/>
      <c r="AP13" s="281"/>
    </row>
    <row r="14" spans="1:42" ht="39.950000000000003" customHeight="1" thickBot="1" x14ac:dyDescent="0.35">
      <c r="A14" s="127" t="s">
        <v>21</v>
      </c>
      <c r="B14" s="549">
        <f>SUM(B8:B13)</f>
        <v>47</v>
      </c>
      <c r="C14" s="128">
        <f>SUM(C8:C13)</f>
        <v>9</v>
      </c>
      <c r="D14" s="128">
        <f t="shared" ref="D14:I14" si="1">SUM(D8:D13)</f>
        <v>5</v>
      </c>
      <c r="E14" s="128">
        <f>SUM(E8:E13)</f>
        <v>20</v>
      </c>
      <c r="F14" s="128">
        <f>SUM(F8:F13)</f>
        <v>6</v>
      </c>
      <c r="G14" s="128">
        <f>SUM(G8:G13)</f>
        <v>4</v>
      </c>
      <c r="H14" s="128">
        <f t="shared" si="1"/>
        <v>13</v>
      </c>
      <c r="I14" s="128">
        <f t="shared" si="1"/>
        <v>1</v>
      </c>
      <c r="J14" s="459" t="s">
        <v>226</v>
      </c>
      <c r="K14" s="519"/>
      <c r="L14" s="517">
        <f t="shared" si="0"/>
        <v>58</v>
      </c>
      <c r="N14" s="280" t="s">
        <v>193</v>
      </c>
      <c r="O14" s="281">
        <f t="shared" ref="O14:AA14" si="2">SUM(O8:O13)</f>
        <v>2</v>
      </c>
      <c r="P14" s="281">
        <f t="shared" si="2"/>
        <v>1</v>
      </c>
      <c r="Q14" s="281">
        <f t="shared" si="2"/>
        <v>0</v>
      </c>
      <c r="R14" s="281">
        <f t="shared" si="2"/>
        <v>4</v>
      </c>
      <c r="S14" s="281">
        <f t="shared" si="2"/>
        <v>1</v>
      </c>
      <c r="T14" s="281">
        <f t="shared" si="2"/>
        <v>5</v>
      </c>
      <c r="U14" s="281">
        <f t="shared" si="2"/>
        <v>1</v>
      </c>
      <c r="V14" s="281">
        <f t="shared" si="2"/>
        <v>1</v>
      </c>
      <c r="W14" s="281">
        <f t="shared" si="2"/>
        <v>1</v>
      </c>
      <c r="X14" s="281">
        <f t="shared" si="2"/>
        <v>1</v>
      </c>
      <c r="Y14" s="281">
        <f t="shared" si="2"/>
        <v>0</v>
      </c>
      <c r="Z14" s="281">
        <f t="shared" si="2"/>
        <v>0</v>
      </c>
      <c r="AA14" s="281">
        <f t="shared" si="2"/>
        <v>2</v>
      </c>
      <c r="AC14" s="280" t="s">
        <v>193</v>
      </c>
      <c r="AD14" s="281">
        <f>SUM(AD4:AD13)</f>
        <v>9</v>
      </c>
      <c r="AE14" s="281">
        <f t="shared" ref="AE14:AP14" si="3">SUM(AE4:AE13)</f>
        <v>5</v>
      </c>
      <c r="AF14" s="281">
        <f t="shared" si="3"/>
        <v>0</v>
      </c>
      <c r="AG14" s="281">
        <f t="shared" si="3"/>
        <v>18</v>
      </c>
      <c r="AH14" s="281">
        <f t="shared" si="3"/>
        <v>2</v>
      </c>
      <c r="AI14" s="281">
        <f t="shared" si="3"/>
        <v>6</v>
      </c>
      <c r="AJ14" s="281">
        <f t="shared" si="3"/>
        <v>0</v>
      </c>
      <c r="AK14" s="281">
        <f t="shared" si="3"/>
        <v>0</v>
      </c>
      <c r="AL14" s="281">
        <f t="shared" si="3"/>
        <v>0</v>
      </c>
      <c r="AM14" s="281">
        <f t="shared" si="3"/>
        <v>0</v>
      </c>
      <c r="AN14" s="281">
        <f t="shared" si="3"/>
        <v>6</v>
      </c>
      <c r="AO14" s="281">
        <f t="shared" si="3"/>
        <v>0</v>
      </c>
      <c r="AP14" s="281">
        <f t="shared" si="3"/>
        <v>1</v>
      </c>
    </row>
    <row r="15" spans="1:42" ht="8.25" customHeight="1" thickTop="1" x14ac:dyDescent="0.2">
      <c r="A15" s="710"/>
      <c r="B15" s="710"/>
      <c r="C15" s="13"/>
      <c r="D15" s="13"/>
      <c r="E15" s="13"/>
      <c r="F15" s="13"/>
      <c r="G15" s="13"/>
      <c r="H15" s="13"/>
      <c r="I15" s="13"/>
      <c r="J15" s="13"/>
      <c r="K15" s="13"/>
      <c r="L15" s="13"/>
      <c r="N15" s="33"/>
      <c r="O15" s="33"/>
      <c r="P15" s="33"/>
    </row>
    <row r="16" spans="1:42" s="43" customFormat="1" ht="40.5" customHeight="1" x14ac:dyDescent="0.2">
      <c r="A16" s="715" t="s">
        <v>26</v>
      </c>
      <c r="B16" s="715"/>
      <c r="C16" s="715"/>
      <c r="D16" s="715"/>
      <c r="E16" s="715"/>
      <c r="F16" s="644" t="s">
        <v>456</v>
      </c>
      <c r="G16" s="644"/>
      <c r="H16" s="644"/>
      <c r="I16" s="644"/>
      <c r="J16" s="644"/>
      <c r="K16" s="511"/>
      <c r="L16" s="511"/>
      <c r="N16" s="305"/>
      <c r="O16" s="305"/>
      <c r="P16" s="305"/>
      <c r="Q16" s="305"/>
      <c r="R16" s="305"/>
      <c r="S16" s="305"/>
      <c r="T16" s="305"/>
      <c r="U16" s="305"/>
      <c r="V16" s="305"/>
      <c r="W16" s="305"/>
      <c r="X16" s="305"/>
      <c r="Y16" s="305"/>
      <c r="Z16" s="305"/>
      <c r="AA16" s="305"/>
    </row>
    <row r="17" spans="1:27" s="43" customFormat="1" ht="33" customHeight="1" x14ac:dyDescent="0.2">
      <c r="A17" s="354"/>
      <c r="B17" s="354"/>
      <c r="C17" s="354"/>
      <c r="D17" s="354"/>
      <c r="E17" s="354"/>
      <c r="F17" s="349"/>
      <c r="G17" s="349"/>
      <c r="H17" s="349"/>
      <c r="I17" s="349"/>
      <c r="J17" s="349"/>
      <c r="K17" s="349"/>
      <c r="L17" s="349"/>
      <c r="N17" s="305"/>
      <c r="O17" s="305"/>
      <c r="P17" s="305"/>
      <c r="Q17" s="305"/>
      <c r="R17" s="305"/>
      <c r="S17" s="305"/>
      <c r="T17" s="305"/>
      <c r="U17" s="305"/>
      <c r="V17" s="305"/>
      <c r="W17" s="305"/>
      <c r="X17" s="305"/>
      <c r="Y17" s="305"/>
      <c r="Z17" s="305"/>
      <c r="AA17" s="305"/>
    </row>
    <row r="18" spans="1:27" s="43" customFormat="1" ht="33" customHeight="1" x14ac:dyDescent="0.2">
      <c r="A18" s="354"/>
      <c r="B18" s="354"/>
      <c r="C18" s="354"/>
      <c r="D18" s="354"/>
      <c r="E18" s="354"/>
      <c r="F18" s="349"/>
      <c r="G18" s="349"/>
      <c r="H18" s="349"/>
      <c r="I18" s="349"/>
      <c r="J18" s="349"/>
      <c r="K18" s="349"/>
      <c r="L18" s="349"/>
      <c r="N18" s="305"/>
      <c r="O18" s="305"/>
      <c r="P18" s="305"/>
      <c r="Q18" s="305"/>
      <c r="R18" s="305"/>
      <c r="S18" s="305"/>
      <c r="T18" s="305"/>
      <c r="U18" s="305"/>
      <c r="V18" s="305"/>
      <c r="W18" s="305"/>
      <c r="X18" s="305"/>
      <c r="Y18" s="305"/>
      <c r="Z18" s="305"/>
      <c r="AA18" s="305"/>
    </row>
    <row r="19" spans="1:27" s="43" customFormat="1" ht="33" customHeight="1" x14ac:dyDescent="0.2">
      <c r="A19" s="354"/>
      <c r="B19" s="354"/>
      <c r="C19" s="354"/>
      <c r="D19" s="354"/>
      <c r="E19" s="354"/>
      <c r="F19" s="349"/>
      <c r="G19" s="349"/>
      <c r="H19" s="349"/>
      <c r="I19" s="349"/>
      <c r="J19" s="349"/>
      <c r="K19" s="349"/>
      <c r="L19" s="349"/>
      <c r="N19" s="305"/>
      <c r="O19" s="305"/>
      <c r="P19" s="305"/>
      <c r="Q19" s="305"/>
      <c r="R19" s="305"/>
      <c r="S19" s="305"/>
      <c r="T19" s="305"/>
      <c r="U19" s="305"/>
      <c r="V19" s="305"/>
      <c r="W19" s="305"/>
      <c r="X19" s="305"/>
      <c r="Y19" s="305"/>
      <c r="Z19" s="305"/>
      <c r="AA19" s="305"/>
    </row>
    <row r="20" spans="1:27" s="43" customFormat="1" ht="33" customHeight="1" x14ac:dyDescent="0.2">
      <c r="A20" s="354"/>
      <c r="B20" s="354"/>
      <c r="C20" s="354"/>
      <c r="D20" s="354"/>
      <c r="E20" s="354"/>
      <c r="F20" s="349"/>
      <c r="G20" s="349"/>
      <c r="H20" s="349"/>
      <c r="I20" s="349"/>
      <c r="J20" s="349"/>
      <c r="K20" s="349"/>
      <c r="L20" s="349"/>
      <c r="N20" s="305"/>
      <c r="O20" s="305"/>
      <c r="P20" s="305"/>
      <c r="Q20" s="305"/>
      <c r="R20" s="305"/>
      <c r="S20" s="305"/>
      <c r="T20" s="305"/>
      <c r="U20" s="305"/>
      <c r="V20" s="305"/>
      <c r="W20" s="305"/>
      <c r="X20" s="305"/>
      <c r="Y20" s="305"/>
      <c r="Z20" s="305"/>
      <c r="AA20" s="305"/>
    </row>
    <row r="21" spans="1:27" s="43" customFormat="1" ht="33" customHeight="1" x14ac:dyDescent="0.2">
      <c r="A21" s="354"/>
      <c r="B21" s="354"/>
      <c r="C21" s="354"/>
      <c r="D21" s="354"/>
      <c r="E21" s="354"/>
      <c r="F21" s="349"/>
      <c r="G21" s="349"/>
      <c r="H21" s="349"/>
      <c r="I21" s="349"/>
      <c r="J21" s="349"/>
      <c r="K21" s="349"/>
      <c r="L21" s="349"/>
      <c r="N21" s="305"/>
      <c r="O21" s="305"/>
      <c r="P21" s="305"/>
      <c r="Q21" s="305"/>
      <c r="R21" s="305"/>
      <c r="S21" s="305"/>
      <c r="T21" s="305"/>
      <c r="U21" s="305"/>
      <c r="V21" s="305"/>
      <c r="W21" s="305"/>
      <c r="X21" s="305"/>
      <c r="Y21" s="305"/>
      <c r="Z21" s="305"/>
      <c r="AA21" s="305"/>
    </row>
    <row r="22" spans="1:27" s="43" customFormat="1" ht="33" customHeight="1" x14ac:dyDescent="0.2">
      <c r="A22" s="354"/>
      <c r="B22" s="354"/>
      <c r="C22" s="354"/>
      <c r="D22" s="354"/>
      <c r="E22" s="354"/>
      <c r="F22" s="349"/>
      <c r="G22" s="349"/>
      <c r="H22" s="349"/>
      <c r="I22" s="349"/>
      <c r="J22" s="349"/>
      <c r="K22" s="349"/>
      <c r="L22" s="349"/>
      <c r="N22" s="305"/>
      <c r="O22" s="305"/>
      <c r="P22" s="305"/>
      <c r="Q22" s="305"/>
      <c r="R22" s="305"/>
      <c r="S22" s="305"/>
      <c r="T22" s="305"/>
      <c r="U22" s="305"/>
      <c r="V22" s="305"/>
      <c r="W22" s="305"/>
      <c r="X22" s="305"/>
      <c r="Y22" s="305"/>
      <c r="Z22" s="305"/>
      <c r="AA22" s="305"/>
    </row>
    <row r="23" spans="1:27" s="43" customFormat="1" ht="25.5" customHeight="1" x14ac:dyDescent="0.2">
      <c r="A23" s="296"/>
      <c r="B23" s="296"/>
      <c r="C23" s="296"/>
      <c r="D23" s="296"/>
      <c r="E23" s="296"/>
      <c r="F23" s="296"/>
      <c r="G23" s="296"/>
      <c r="H23" s="296"/>
      <c r="I23" s="296"/>
      <c r="J23" s="296"/>
      <c r="K23" s="513"/>
      <c r="L23" s="513"/>
    </row>
    <row r="24" spans="1:27" s="13" customFormat="1" ht="24.75" customHeight="1" x14ac:dyDescent="0.2">
      <c r="A24" s="664" t="s">
        <v>438</v>
      </c>
      <c r="B24" s="664"/>
      <c r="C24" s="664"/>
      <c r="D24" s="664"/>
      <c r="E24" s="441">
        <v>20</v>
      </c>
      <c r="F24" s="32"/>
      <c r="G24" s="663" t="s">
        <v>442</v>
      </c>
      <c r="H24" s="663"/>
      <c r="I24" s="663"/>
      <c r="J24" s="663"/>
      <c r="K24" s="511"/>
      <c r="L24" s="511"/>
      <c r="N24" s="43"/>
      <c r="O24" s="43"/>
      <c r="P24" s="43"/>
      <c r="Q24" s="43"/>
      <c r="R24" s="43"/>
      <c r="S24" s="43"/>
      <c r="T24" s="43"/>
      <c r="U24" s="43"/>
      <c r="V24" s="43"/>
      <c r="W24" s="43"/>
      <c r="X24" s="43"/>
      <c r="Y24" s="43"/>
      <c r="Z24" s="43"/>
      <c r="AA24" s="43"/>
    </row>
    <row r="25" spans="1:27" x14ac:dyDescent="0.2">
      <c r="N25" s="13"/>
      <c r="O25" s="13"/>
      <c r="P25" s="13"/>
      <c r="Q25" s="13"/>
      <c r="R25" s="13"/>
      <c r="S25" s="13"/>
      <c r="T25" s="13"/>
      <c r="U25" s="13"/>
      <c r="V25" s="13"/>
      <c r="W25" s="13"/>
      <c r="X25" s="13"/>
      <c r="Y25" s="13"/>
      <c r="Z25" s="13"/>
      <c r="AA25" s="13"/>
    </row>
  </sheetData>
  <mergeCells count="13">
    <mergeCell ref="A15:B15"/>
    <mergeCell ref="F16:J16"/>
    <mergeCell ref="A24:D24"/>
    <mergeCell ref="A1:J1"/>
    <mergeCell ref="A2:J2"/>
    <mergeCell ref="B4:B5"/>
    <mergeCell ref="C4:I4"/>
    <mergeCell ref="J4:J7"/>
    <mergeCell ref="B6:B7"/>
    <mergeCell ref="A4:A7"/>
    <mergeCell ref="C5:I5"/>
    <mergeCell ref="G24:J24"/>
    <mergeCell ref="A16:E16"/>
  </mergeCells>
  <printOptions horizontalCentered="1"/>
  <pageMargins left="0.39370078740157483" right="0.39370078740157483" top="0.59055118110236227" bottom="0.19685039370078741" header="0" footer="0"/>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24"/>
  <sheetViews>
    <sheetView rightToLeft="1" view="pageBreakPreview" topLeftCell="A10" zoomScaleSheetLayoutView="100" workbookViewId="0">
      <selection activeCell="E21" sqref="E21"/>
    </sheetView>
  </sheetViews>
  <sheetFormatPr defaultRowHeight="12.75" x14ac:dyDescent="0.2"/>
  <cols>
    <col min="1" max="1" width="12.5703125" customWidth="1"/>
    <col min="2" max="2" width="9.28515625" customWidth="1"/>
    <col min="3" max="3" width="8.140625" customWidth="1"/>
    <col min="4" max="4" width="9.85546875" customWidth="1"/>
    <col min="5" max="5" width="10" customWidth="1"/>
    <col min="6" max="6" width="9.28515625" customWidth="1"/>
    <col min="7" max="7" width="8" customWidth="1"/>
    <col min="8" max="8" width="9.28515625" customWidth="1"/>
    <col min="9" max="9" width="5.42578125" customWidth="1"/>
    <col min="10" max="10" width="5.5703125" hidden="1" customWidth="1"/>
    <col min="11" max="11" width="16" customWidth="1"/>
    <col min="13" max="29" width="7.28515625" customWidth="1"/>
  </cols>
  <sheetData>
    <row r="1" spans="1:30" s="35" customFormat="1" ht="45" customHeight="1" x14ac:dyDescent="0.2">
      <c r="A1" s="641" t="s">
        <v>413</v>
      </c>
      <c r="B1" s="641"/>
      <c r="C1" s="641"/>
      <c r="D1" s="641"/>
      <c r="E1" s="641"/>
      <c r="F1" s="641"/>
      <c r="G1" s="641"/>
      <c r="H1" s="641"/>
      <c r="I1" s="641"/>
      <c r="J1" s="641"/>
      <c r="K1" s="641"/>
      <c r="L1" s="41"/>
      <c r="M1" s="41"/>
    </row>
    <row r="2" spans="1:30" s="35" customFormat="1" ht="48" customHeight="1" x14ac:dyDescent="0.2">
      <c r="A2" s="642" t="s">
        <v>414</v>
      </c>
      <c r="B2" s="642"/>
      <c r="C2" s="642"/>
      <c r="D2" s="642"/>
      <c r="E2" s="642"/>
      <c r="F2" s="642"/>
      <c r="G2" s="642"/>
      <c r="H2" s="642"/>
      <c r="I2" s="642"/>
      <c r="J2" s="642"/>
      <c r="K2" s="642"/>
      <c r="L2" s="41"/>
      <c r="M2" s="41"/>
    </row>
    <row r="3" spans="1:30" s="35" customFormat="1" ht="26.25" customHeight="1" thickBot="1" x14ac:dyDescent="0.25">
      <c r="A3" s="717" t="s">
        <v>153</v>
      </c>
      <c r="B3" s="717"/>
      <c r="C3" s="717"/>
      <c r="D3" s="717"/>
      <c r="E3" s="717"/>
      <c r="F3" s="717"/>
      <c r="G3" s="717"/>
      <c r="H3" s="717"/>
      <c r="I3" s="717"/>
      <c r="J3" s="717"/>
      <c r="K3" s="465" t="s">
        <v>238</v>
      </c>
      <c r="L3" s="41"/>
      <c r="M3" s="41"/>
    </row>
    <row r="4" spans="1:30" ht="36" customHeight="1" thickTop="1" x14ac:dyDescent="0.2">
      <c r="A4" s="649" t="s">
        <v>3</v>
      </c>
      <c r="B4" s="649" t="s">
        <v>169</v>
      </c>
      <c r="C4" s="655" t="s">
        <v>375</v>
      </c>
      <c r="D4" s="655"/>
      <c r="E4" s="655"/>
      <c r="F4" s="655"/>
      <c r="G4" s="655"/>
      <c r="H4" s="655"/>
      <c r="I4" s="655"/>
      <c r="J4" s="655"/>
      <c r="K4" s="665" t="s">
        <v>227</v>
      </c>
      <c r="L4" s="4"/>
    </row>
    <row r="5" spans="1:30" ht="36" customHeight="1" x14ac:dyDescent="0.2">
      <c r="A5" s="650"/>
      <c r="B5" s="650"/>
      <c r="C5" s="701" t="s">
        <v>376</v>
      </c>
      <c r="D5" s="701"/>
      <c r="E5" s="701"/>
      <c r="F5" s="701"/>
      <c r="G5" s="701"/>
      <c r="H5" s="701"/>
      <c r="I5" s="701"/>
      <c r="J5" s="308"/>
      <c r="K5" s="646"/>
      <c r="L5" s="4"/>
    </row>
    <row r="6" spans="1:30" ht="36" customHeight="1" x14ac:dyDescent="0.2">
      <c r="A6" s="650"/>
      <c r="B6" s="671" t="s">
        <v>374</v>
      </c>
      <c r="C6" s="338" t="s">
        <v>147</v>
      </c>
      <c r="D6" s="338" t="s">
        <v>148</v>
      </c>
      <c r="E6" s="338" t="s">
        <v>171</v>
      </c>
      <c r="F6" s="338" t="s">
        <v>150</v>
      </c>
      <c r="G6" s="557" t="s">
        <v>71</v>
      </c>
      <c r="H6" s="557" t="s">
        <v>151</v>
      </c>
      <c r="I6" s="338" t="s">
        <v>25</v>
      </c>
      <c r="J6" s="228" t="s">
        <v>0</v>
      </c>
      <c r="K6" s="646"/>
      <c r="L6" s="507"/>
      <c r="M6" s="4"/>
      <c r="N6" s="338" t="s">
        <v>147</v>
      </c>
      <c r="O6" s="338" t="s">
        <v>148</v>
      </c>
      <c r="P6" s="338" t="s">
        <v>171</v>
      </c>
      <c r="Q6" s="338" t="s">
        <v>150</v>
      </c>
      <c r="R6" s="339" t="s">
        <v>71</v>
      </c>
      <c r="S6" s="339" t="s">
        <v>151</v>
      </c>
      <c r="T6" s="338" t="s">
        <v>25</v>
      </c>
      <c r="U6" s="228"/>
      <c r="Y6" s="228"/>
      <c r="Z6" s="228"/>
      <c r="AA6" s="105"/>
      <c r="AB6" s="105"/>
      <c r="AC6" s="228"/>
      <c r="AD6" s="79"/>
    </row>
    <row r="7" spans="1:30" ht="48" customHeight="1" x14ac:dyDescent="0.2">
      <c r="A7" s="651"/>
      <c r="B7" s="647"/>
      <c r="C7" s="452" t="s">
        <v>366</v>
      </c>
      <c r="D7" s="452" t="s">
        <v>367</v>
      </c>
      <c r="E7" s="452" t="s">
        <v>372</v>
      </c>
      <c r="F7" s="452" t="s">
        <v>369</v>
      </c>
      <c r="G7" s="452" t="s">
        <v>439</v>
      </c>
      <c r="H7" s="452" t="s">
        <v>368</v>
      </c>
      <c r="I7" s="452" t="s">
        <v>294</v>
      </c>
      <c r="J7" s="310"/>
      <c r="K7" s="647"/>
      <c r="L7" s="4"/>
      <c r="M7" s="310"/>
      <c r="N7" s="452"/>
      <c r="O7" s="452"/>
      <c r="P7" s="452"/>
      <c r="Q7" s="452"/>
      <c r="R7" s="452"/>
      <c r="S7" s="452"/>
      <c r="T7" s="452"/>
      <c r="U7" s="311"/>
      <c r="V7" s="310"/>
      <c r="W7" s="310"/>
      <c r="X7" s="310"/>
      <c r="Y7" s="310"/>
      <c r="Z7" s="332"/>
      <c r="AA7" s="333"/>
      <c r="AB7" s="310"/>
      <c r="AC7" s="79"/>
    </row>
    <row r="8" spans="1:30" ht="38.1" customHeight="1" x14ac:dyDescent="0.25">
      <c r="A8" s="56" t="s">
        <v>16</v>
      </c>
      <c r="B8" s="252">
        <f>M8</f>
        <v>5</v>
      </c>
      <c r="C8" s="116">
        <f>N8/$B8*100</f>
        <v>0</v>
      </c>
      <c r="D8" s="116">
        <f>O8/$B8*100</f>
        <v>0</v>
      </c>
      <c r="E8" s="116">
        <f t="shared" ref="E8:I13" si="0">P8/$B8*100</f>
        <v>20</v>
      </c>
      <c r="F8" s="116">
        <f t="shared" ref="F8:G14" si="1">Q8/$B8*100</f>
        <v>60</v>
      </c>
      <c r="G8" s="116">
        <f t="shared" si="1"/>
        <v>0</v>
      </c>
      <c r="H8" s="116">
        <f t="shared" si="0"/>
        <v>20</v>
      </c>
      <c r="I8" s="116">
        <f>T8/$B8*100</f>
        <v>0</v>
      </c>
      <c r="J8" s="114">
        <f t="shared" ref="J8" si="2">AC8/$B8*100</f>
        <v>0</v>
      </c>
      <c r="K8" s="454" t="s">
        <v>223</v>
      </c>
      <c r="L8" s="305"/>
      <c r="M8" s="112">
        <v>5</v>
      </c>
      <c r="N8" s="112">
        <v>0</v>
      </c>
      <c r="O8" s="112">
        <v>0</v>
      </c>
      <c r="P8" s="119">
        <v>1</v>
      </c>
      <c r="Q8" s="112">
        <v>3</v>
      </c>
      <c r="R8" s="112">
        <v>0</v>
      </c>
      <c r="S8" s="112">
        <v>1</v>
      </c>
      <c r="T8" s="112">
        <v>0</v>
      </c>
      <c r="U8" s="112"/>
      <c r="V8" s="112"/>
      <c r="W8" s="112"/>
      <c r="X8" s="112"/>
      <c r="Y8" s="112"/>
      <c r="Z8" s="112"/>
      <c r="AA8" s="119"/>
      <c r="AB8" s="112"/>
      <c r="AC8" s="81"/>
      <c r="AD8" s="80"/>
    </row>
    <row r="9" spans="1:30" ht="38.1" customHeight="1" x14ac:dyDescent="0.25">
      <c r="A9" s="57" t="s">
        <v>4</v>
      </c>
      <c r="B9" s="248">
        <f>M9</f>
        <v>26</v>
      </c>
      <c r="C9" s="116">
        <f>N9/$B9*100</f>
        <v>19.230769230769234</v>
      </c>
      <c r="D9" s="116">
        <f t="shared" ref="D9:D13" si="3">O9/$B9*100</f>
        <v>3.8461538461538463</v>
      </c>
      <c r="E9" s="116">
        <f t="shared" si="0"/>
        <v>53.846153846153847</v>
      </c>
      <c r="F9" s="116">
        <f t="shared" si="1"/>
        <v>11.538461538461538</v>
      </c>
      <c r="G9" s="116">
        <f t="shared" si="1"/>
        <v>3.8461538461538463</v>
      </c>
      <c r="H9" s="116">
        <f>S9/$B9*100</f>
        <v>38.461538461538467</v>
      </c>
      <c r="I9" s="116">
        <f t="shared" si="0"/>
        <v>3.8461538461538463</v>
      </c>
      <c r="J9" s="116">
        <f t="shared" ref="J9:J14" si="4">SUM(C9:I9)</f>
        <v>134.61538461538461</v>
      </c>
      <c r="K9" s="455" t="s">
        <v>224</v>
      </c>
      <c r="L9" s="305"/>
      <c r="M9" s="115">
        <v>26</v>
      </c>
      <c r="N9" s="115">
        <v>5</v>
      </c>
      <c r="O9" s="115">
        <v>1</v>
      </c>
      <c r="P9" s="119">
        <v>14</v>
      </c>
      <c r="Q9" s="115">
        <v>3</v>
      </c>
      <c r="R9" s="115">
        <v>1</v>
      </c>
      <c r="S9" s="115">
        <v>10</v>
      </c>
      <c r="T9" s="115">
        <v>1</v>
      </c>
      <c r="U9" s="115"/>
      <c r="V9" s="115"/>
      <c r="W9" s="115"/>
      <c r="X9" s="115"/>
      <c r="Y9" s="119"/>
      <c r="Z9" s="115"/>
      <c r="AA9" s="119"/>
      <c r="AB9" s="119"/>
      <c r="AC9" s="81"/>
      <c r="AD9" s="80"/>
    </row>
    <row r="10" spans="1:30" ht="38.1" customHeight="1" x14ac:dyDescent="0.25">
      <c r="A10" s="57" t="s">
        <v>15</v>
      </c>
      <c r="B10" s="249">
        <f>M10</f>
        <v>4</v>
      </c>
      <c r="C10" s="116">
        <f t="shared" ref="C10:C13" si="5">N10/$B10*100</f>
        <v>0</v>
      </c>
      <c r="D10" s="116">
        <f t="shared" si="3"/>
        <v>100</v>
      </c>
      <c r="E10" s="116">
        <f t="shared" si="0"/>
        <v>0</v>
      </c>
      <c r="F10" s="116">
        <f t="shared" si="1"/>
        <v>0</v>
      </c>
      <c r="G10" s="116">
        <f t="shared" si="1"/>
        <v>0</v>
      </c>
      <c r="H10" s="116">
        <f t="shared" si="0"/>
        <v>0</v>
      </c>
      <c r="I10" s="116">
        <f t="shared" si="0"/>
        <v>0</v>
      </c>
      <c r="J10" s="116">
        <f t="shared" si="4"/>
        <v>100</v>
      </c>
      <c r="K10" s="456" t="s">
        <v>241</v>
      </c>
      <c r="L10" s="305"/>
      <c r="M10" s="117">
        <v>4</v>
      </c>
      <c r="N10" s="117">
        <v>0</v>
      </c>
      <c r="O10" s="115">
        <v>4</v>
      </c>
      <c r="P10" s="119">
        <v>0</v>
      </c>
      <c r="Q10" s="119">
        <v>0</v>
      </c>
      <c r="R10" s="115">
        <v>0</v>
      </c>
      <c r="S10" s="115">
        <v>0</v>
      </c>
      <c r="T10" s="115">
        <v>0</v>
      </c>
      <c r="U10" s="115"/>
      <c r="V10" s="115"/>
      <c r="W10" s="115"/>
      <c r="X10" s="119"/>
      <c r="Y10" s="119"/>
      <c r="Z10" s="119"/>
      <c r="AA10" s="119"/>
      <c r="AB10" s="115"/>
      <c r="AC10" s="81"/>
      <c r="AD10" s="80"/>
    </row>
    <row r="11" spans="1:30" ht="38.1" customHeight="1" x14ac:dyDescent="0.25">
      <c r="A11" s="57" t="s">
        <v>5</v>
      </c>
      <c r="B11" s="248">
        <f t="shared" ref="B11:B13" si="6">M11</f>
        <v>3</v>
      </c>
      <c r="C11" s="116">
        <f t="shared" si="5"/>
        <v>0</v>
      </c>
      <c r="D11" s="116">
        <f t="shared" si="3"/>
        <v>0</v>
      </c>
      <c r="E11" s="116">
        <f t="shared" si="0"/>
        <v>100</v>
      </c>
      <c r="F11" s="116">
        <f t="shared" si="1"/>
        <v>0</v>
      </c>
      <c r="G11" s="116">
        <f t="shared" si="1"/>
        <v>0</v>
      </c>
      <c r="H11" s="116">
        <f t="shared" si="0"/>
        <v>33.333333333333329</v>
      </c>
      <c r="I11" s="116">
        <f t="shared" si="0"/>
        <v>0</v>
      </c>
      <c r="J11" s="116">
        <f t="shared" si="4"/>
        <v>133.33333333333331</v>
      </c>
      <c r="K11" s="456" t="s">
        <v>283</v>
      </c>
      <c r="L11" s="305"/>
      <c r="M11" s="115">
        <v>3</v>
      </c>
      <c r="N11" s="115">
        <v>0</v>
      </c>
      <c r="O11" s="115">
        <v>0</v>
      </c>
      <c r="P11" s="115">
        <v>3</v>
      </c>
      <c r="Q11" s="119">
        <v>0</v>
      </c>
      <c r="R11" s="115">
        <v>0</v>
      </c>
      <c r="S11" s="115">
        <v>1</v>
      </c>
      <c r="T11" s="115">
        <v>0</v>
      </c>
      <c r="U11" s="115"/>
      <c r="V11" s="115"/>
      <c r="W11" s="115"/>
      <c r="X11" s="115"/>
      <c r="Y11" s="119"/>
      <c r="Z11" s="119"/>
      <c r="AA11" s="119"/>
      <c r="AB11" s="119"/>
      <c r="AC11" s="81"/>
      <c r="AD11" s="80"/>
    </row>
    <row r="12" spans="1:30" ht="38.1" customHeight="1" x14ac:dyDescent="0.25">
      <c r="A12" s="59" t="s">
        <v>17</v>
      </c>
      <c r="B12" s="253">
        <f t="shared" si="6"/>
        <v>5</v>
      </c>
      <c r="C12" s="122">
        <f t="shared" si="5"/>
        <v>0</v>
      </c>
      <c r="D12" s="122">
        <f t="shared" si="3"/>
        <v>0</v>
      </c>
      <c r="E12" s="122">
        <f t="shared" si="0"/>
        <v>40</v>
      </c>
      <c r="F12" s="122">
        <f t="shared" si="1"/>
        <v>0</v>
      </c>
      <c r="G12" s="122">
        <f t="shared" si="1"/>
        <v>60</v>
      </c>
      <c r="H12" s="122">
        <f t="shared" si="0"/>
        <v>20</v>
      </c>
      <c r="I12" s="122">
        <f t="shared" si="0"/>
        <v>0</v>
      </c>
      <c r="J12" s="122">
        <f t="shared" si="4"/>
        <v>120</v>
      </c>
      <c r="K12" s="457" t="s">
        <v>284</v>
      </c>
      <c r="L12" s="305"/>
      <c r="M12" s="119">
        <v>5</v>
      </c>
      <c r="N12" s="119">
        <v>0</v>
      </c>
      <c r="O12" s="119">
        <v>0</v>
      </c>
      <c r="P12" s="119">
        <v>2</v>
      </c>
      <c r="Q12" s="119">
        <v>0</v>
      </c>
      <c r="R12" s="119">
        <v>3</v>
      </c>
      <c r="S12" s="119">
        <v>1</v>
      </c>
      <c r="T12" s="119">
        <v>0</v>
      </c>
      <c r="U12" s="119"/>
      <c r="V12" s="119"/>
      <c r="W12" s="119"/>
      <c r="X12" s="119"/>
      <c r="Y12" s="119"/>
      <c r="Z12" s="119"/>
      <c r="AA12" s="119"/>
      <c r="AB12" s="119"/>
      <c r="AC12" s="81"/>
      <c r="AD12" s="80"/>
    </row>
    <row r="13" spans="1:30" s="305" customFormat="1" ht="38.1" customHeight="1" x14ac:dyDescent="0.2">
      <c r="A13" s="131" t="s">
        <v>9</v>
      </c>
      <c r="B13" s="250">
        <f t="shared" si="6"/>
        <v>4</v>
      </c>
      <c r="C13" s="152">
        <f t="shared" si="5"/>
        <v>100</v>
      </c>
      <c r="D13" s="152">
        <f t="shared" si="3"/>
        <v>0</v>
      </c>
      <c r="E13" s="152">
        <f t="shared" si="0"/>
        <v>0</v>
      </c>
      <c r="F13" s="152">
        <f t="shared" si="1"/>
        <v>0</v>
      </c>
      <c r="G13" s="152">
        <f t="shared" si="1"/>
        <v>0</v>
      </c>
      <c r="H13" s="152">
        <f t="shared" si="0"/>
        <v>0</v>
      </c>
      <c r="I13" s="152">
        <f t="shared" si="0"/>
        <v>0</v>
      </c>
      <c r="J13" s="152">
        <f t="shared" si="4"/>
        <v>100</v>
      </c>
      <c r="K13" s="458" t="s">
        <v>225</v>
      </c>
      <c r="M13" s="132">
        <v>4</v>
      </c>
      <c r="N13" s="132">
        <v>4</v>
      </c>
      <c r="O13" s="150">
        <v>0</v>
      </c>
      <c r="P13" s="150">
        <v>0</v>
      </c>
      <c r="Q13" s="150">
        <v>0</v>
      </c>
      <c r="R13" s="150">
        <v>0</v>
      </c>
      <c r="S13" s="150">
        <v>0</v>
      </c>
      <c r="T13" s="150">
        <v>0</v>
      </c>
      <c r="U13" s="132"/>
      <c r="V13" s="132"/>
      <c r="W13" s="132"/>
      <c r="X13" s="132"/>
      <c r="Y13" s="150"/>
      <c r="Z13" s="150"/>
      <c r="AA13" s="150"/>
      <c r="AB13" s="150"/>
      <c r="AC13" s="81"/>
      <c r="AD13" s="151"/>
    </row>
    <row r="14" spans="1:30" ht="38.1" customHeight="1" thickBot="1" x14ac:dyDescent="0.3">
      <c r="A14" s="127" t="s">
        <v>21</v>
      </c>
      <c r="B14" s="251">
        <f>SUM(B8:B13)</f>
        <v>47</v>
      </c>
      <c r="C14" s="130">
        <f>N14/$B14*100</f>
        <v>19.148936170212767</v>
      </c>
      <c r="D14" s="130">
        <f>O14/$B14*100</f>
        <v>10.638297872340425</v>
      </c>
      <c r="E14" s="130">
        <f>P14/$B14*100</f>
        <v>42.553191489361701</v>
      </c>
      <c r="F14" s="130">
        <f t="shared" si="1"/>
        <v>12.76595744680851</v>
      </c>
      <c r="G14" s="130">
        <f t="shared" si="1"/>
        <v>8.5106382978723403</v>
      </c>
      <c r="H14" s="130">
        <f>S14/$B14*100</f>
        <v>27.659574468085108</v>
      </c>
      <c r="I14" s="130">
        <f>T14/$B14*100</f>
        <v>2.1276595744680851</v>
      </c>
      <c r="J14" s="130">
        <f t="shared" si="4"/>
        <v>123.40425531914894</v>
      </c>
      <c r="K14" s="459" t="s">
        <v>226</v>
      </c>
      <c r="L14" s="305"/>
      <c r="M14" s="128">
        <f>SUM(M8:M13)</f>
        <v>47</v>
      </c>
      <c r="N14" s="128">
        <f t="shared" ref="N14:T14" si="7">SUM(N8:N13)</f>
        <v>9</v>
      </c>
      <c r="O14" s="128">
        <f t="shared" si="7"/>
        <v>5</v>
      </c>
      <c r="P14" s="128">
        <f t="shared" si="7"/>
        <v>20</v>
      </c>
      <c r="Q14" s="128">
        <f>SUM(Q8:Q13)</f>
        <v>6</v>
      </c>
      <c r="R14" s="128">
        <f>SUM(R8:R13)</f>
        <v>4</v>
      </c>
      <c r="S14" s="128">
        <f t="shared" si="7"/>
        <v>13</v>
      </c>
      <c r="T14" s="128">
        <f t="shared" si="7"/>
        <v>1</v>
      </c>
      <c r="U14" s="128"/>
      <c r="V14" s="128"/>
      <c r="W14" s="128"/>
      <c r="X14" s="128"/>
      <c r="Y14" s="128"/>
      <c r="Z14" s="128"/>
      <c r="AA14" s="128"/>
      <c r="AB14" s="128"/>
      <c r="AC14" s="81"/>
      <c r="AD14" s="80"/>
    </row>
    <row r="15" spans="1:30" ht="9.9499999999999993" customHeight="1" thickTop="1" x14ac:dyDescent="0.25">
      <c r="A15" s="342"/>
      <c r="B15" s="342"/>
      <c r="C15" s="342"/>
      <c r="D15" s="342"/>
      <c r="E15" s="35"/>
      <c r="F15" s="35"/>
      <c r="G15" s="35"/>
      <c r="H15" s="35"/>
      <c r="I15" s="35"/>
      <c r="J15" s="313"/>
      <c r="K15" s="342"/>
      <c r="L15" s="305"/>
      <c r="M15" s="330"/>
      <c r="N15" s="330"/>
      <c r="O15" s="330"/>
      <c r="P15" s="330"/>
      <c r="Q15" s="330"/>
      <c r="R15" s="330"/>
      <c r="S15" s="330"/>
      <c r="T15" s="330"/>
      <c r="U15" s="330"/>
      <c r="V15" s="330"/>
      <c r="W15" s="330"/>
      <c r="X15" s="330"/>
      <c r="Y15" s="330"/>
      <c r="Z15" s="330"/>
      <c r="AA15" s="330"/>
      <c r="AB15" s="330"/>
      <c r="AC15" s="81"/>
      <c r="AD15" s="80"/>
    </row>
    <row r="16" spans="1:30" s="35" customFormat="1" ht="42" customHeight="1" x14ac:dyDescent="0.2">
      <c r="A16" s="715" t="s">
        <v>26</v>
      </c>
      <c r="B16" s="715"/>
      <c r="C16" s="715"/>
      <c r="D16" s="715"/>
      <c r="E16" s="716" t="s">
        <v>457</v>
      </c>
      <c r="F16" s="716"/>
      <c r="G16" s="716"/>
      <c r="H16" s="716"/>
      <c r="I16" s="716"/>
      <c r="J16" s="716"/>
      <c r="K16" s="716"/>
      <c r="L16" s="343"/>
      <c r="M16" s="343"/>
      <c r="N16" s="343"/>
      <c r="O16" s="343"/>
      <c r="P16" s="78"/>
      <c r="Q16" s="78"/>
      <c r="R16" s="78"/>
      <c r="S16" s="78"/>
      <c r="T16" s="78"/>
      <c r="U16" s="78"/>
      <c r="V16" s="78"/>
      <c r="W16" s="78"/>
      <c r="X16" s="78"/>
      <c r="Y16" s="78"/>
      <c r="Z16" s="78"/>
      <c r="AA16" s="78"/>
      <c r="AB16" s="78"/>
      <c r="AC16" s="78"/>
    </row>
    <row r="17" spans="1:29" s="35" customFormat="1" ht="32.25" customHeight="1" x14ac:dyDescent="0.2">
      <c r="A17" s="354"/>
      <c r="B17" s="354"/>
      <c r="C17" s="354"/>
      <c r="D17" s="354"/>
      <c r="E17" s="106"/>
      <c r="F17" s="348"/>
      <c r="G17" s="348"/>
      <c r="H17" s="348"/>
      <c r="I17" s="348"/>
      <c r="J17" s="348"/>
      <c r="K17" s="348"/>
      <c r="L17" s="348"/>
      <c r="M17" s="348"/>
      <c r="N17" s="348"/>
      <c r="O17" s="348"/>
      <c r="P17" s="78"/>
      <c r="Q17" s="78"/>
      <c r="R17" s="78"/>
      <c r="S17" s="78"/>
      <c r="T17" s="78"/>
      <c r="U17" s="78"/>
      <c r="V17" s="78"/>
      <c r="W17" s="78"/>
      <c r="X17" s="78"/>
      <c r="Y17" s="78"/>
      <c r="Z17" s="78"/>
      <c r="AA17" s="78"/>
      <c r="AB17" s="78"/>
      <c r="AC17" s="78"/>
    </row>
    <row r="18" spans="1:29" s="35" customFormat="1" ht="42" customHeight="1" x14ac:dyDescent="0.2">
      <c r="A18" s="609"/>
      <c r="B18" s="609"/>
      <c r="C18" s="609"/>
      <c r="D18" s="609"/>
      <c r="E18" s="106"/>
      <c r="F18" s="608"/>
      <c r="G18" s="608"/>
      <c r="H18" s="608"/>
      <c r="I18" s="608"/>
      <c r="J18" s="608"/>
      <c r="K18" s="608"/>
      <c r="L18" s="608"/>
      <c r="M18" s="608"/>
      <c r="N18" s="608"/>
      <c r="O18" s="608"/>
      <c r="P18" s="78"/>
      <c r="Q18" s="78"/>
      <c r="R18" s="78"/>
      <c r="S18" s="78"/>
      <c r="T18" s="78"/>
      <c r="U18" s="78"/>
      <c r="V18" s="78"/>
      <c r="W18" s="78"/>
      <c r="X18" s="78"/>
      <c r="Y18" s="78"/>
      <c r="Z18" s="78"/>
      <c r="AA18" s="78"/>
      <c r="AB18" s="78"/>
      <c r="AC18" s="78"/>
    </row>
    <row r="19" spans="1:29" s="35" customFormat="1" ht="32.25" customHeight="1" x14ac:dyDescent="0.2">
      <c r="A19" s="609"/>
      <c r="B19" s="609"/>
      <c r="C19" s="609"/>
      <c r="D19" s="609"/>
      <c r="E19" s="106"/>
      <c r="F19" s="608"/>
      <c r="G19" s="608"/>
      <c r="H19" s="608"/>
      <c r="I19" s="608"/>
      <c r="J19" s="608"/>
      <c r="K19" s="608"/>
      <c r="L19" s="608"/>
      <c r="M19" s="608"/>
      <c r="N19" s="608"/>
      <c r="O19" s="608"/>
      <c r="P19" s="78"/>
      <c r="Q19" s="78"/>
      <c r="R19" s="78"/>
      <c r="S19" s="78"/>
      <c r="T19" s="78"/>
      <c r="U19" s="78"/>
      <c r="V19" s="78"/>
      <c r="W19" s="78"/>
      <c r="X19" s="78"/>
      <c r="Y19" s="78"/>
      <c r="Z19" s="78"/>
      <c r="AA19" s="78"/>
      <c r="AB19" s="78"/>
      <c r="AC19" s="78"/>
    </row>
    <row r="20" spans="1:29" s="35" customFormat="1" ht="32.25" customHeight="1" x14ac:dyDescent="0.2">
      <c r="A20" s="354"/>
      <c r="B20" s="354"/>
      <c r="C20" s="354"/>
      <c r="D20" s="354"/>
      <c r="E20" s="106"/>
      <c r="F20" s="348"/>
      <c r="G20" s="348"/>
      <c r="H20" s="348"/>
      <c r="I20" s="348"/>
      <c r="J20" s="348"/>
      <c r="K20" s="348"/>
      <c r="L20" s="348"/>
      <c r="M20" s="348"/>
      <c r="N20" s="348"/>
      <c r="O20" s="348"/>
      <c r="P20" s="78"/>
      <c r="Q20" s="78"/>
      <c r="R20" s="78"/>
      <c r="S20" s="78"/>
      <c r="T20" s="78"/>
      <c r="U20" s="78"/>
      <c r="V20" s="78"/>
      <c r="W20" s="78"/>
      <c r="X20" s="78"/>
      <c r="Y20" s="78"/>
      <c r="Z20" s="78"/>
      <c r="AA20" s="78"/>
      <c r="AB20" s="78"/>
      <c r="AC20" s="78"/>
    </row>
    <row r="21" spans="1:29" s="35" customFormat="1" ht="32.25" customHeight="1" x14ac:dyDescent="0.2">
      <c r="A21" s="609"/>
      <c r="B21" s="609"/>
      <c r="C21" s="609"/>
      <c r="D21" s="609"/>
      <c r="E21" s="106"/>
      <c r="F21" s="608"/>
      <c r="G21" s="608"/>
      <c r="H21" s="608"/>
      <c r="I21" s="608"/>
      <c r="J21" s="608"/>
      <c r="K21" s="608"/>
      <c r="L21" s="608"/>
      <c r="M21" s="608"/>
      <c r="N21" s="608"/>
      <c r="O21" s="608"/>
      <c r="P21" s="78"/>
      <c r="Q21" s="78"/>
      <c r="R21" s="78"/>
      <c r="S21" s="78"/>
      <c r="T21" s="78"/>
      <c r="U21" s="78"/>
      <c r="V21" s="78"/>
      <c r="W21" s="78"/>
      <c r="X21" s="78"/>
      <c r="Y21" s="78"/>
      <c r="Z21" s="78"/>
      <c r="AA21" s="78"/>
      <c r="AB21" s="78"/>
      <c r="AC21" s="78"/>
    </row>
    <row r="22" spans="1:29" s="35" customFormat="1" ht="40.5" customHeight="1" x14ac:dyDescent="0.2">
      <c r="A22" s="354"/>
      <c r="B22" s="354"/>
      <c r="C22" s="354"/>
      <c r="D22" s="354"/>
      <c r="E22" s="106"/>
      <c r="F22" s="348"/>
      <c r="G22" s="348"/>
      <c r="H22" s="348"/>
      <c r="I22" s="348"/>
      <c r="J22" s="348"/>
      <c r="K22" s="348"/>
      <c r="L22" s="348"/>
      <c r="M22" s="348"/>
      <c r="N22" s="348"/>
      <c r="O22" s="348"/>
      <c r="P22" s="78"/>
      <c r="Q22" s="78"/>
      <c r="R22" s="78"/>
      <c r="S22" s="78"/>
      <c r="T22" s="78"/>
      <c r="U22" s="78"/>
      <c r="V22" s="78"/>
      <c r="W22" s="78"/>
      <c r="X22" s="78"/>
      <c r="Y22" s="78"/>
      <c r="Z22" s="78"/>
      <c r="AA22" s="78"/>
      <c r="AB22" s="78"/>
      <c r="AC22" s="78"/>
    </row>
    <row r="23" spans="1:29" s="35" customFormat="1" ht="24" customHeight="1" x14ac:dyDescent="0.2">
      <c r="A23" s="354"/>
      <c r="B23" s="354"/>
      <c r="C23" s="354"/>
      <c r="D23" s="354"/>
      <c r="E23" s="106"/>
      <c r="F23" s="348"/>
      <c r="G23" s="348"/>
      <c r="H23" s="348"/>
      <c r="I23" s="348"/>
      <c r="J23" s="348"/>
      <c r="K23" s="348"/>
      <c r="L23" s="348"/>
      <c r="M23" s="348"/>
      <c r="N23" s="348"/>
      <c r="O23" s="348"/>
      <c r="P23" s="78"/>
      <c r="Q23" s="78"/>
      <c r="R23" s="78"/>
      <c r="S23" s="78"/>
      <c r="T23" s="78"/>
      <c r="U23" s="78"/>
      <c r="V23" s="78"/>
      <c r="W23" s="78"/>
      <c r="X23" s="78"/>
      <c r="Y23" s="78"/>
      <c r="Z23" s="78"/>
      <c r="AA23" s="78"/>
      <c r="AB23" s="78"/>
      <c r="AC23" s="78"/>
    </row>
    <row r="24" spans="1:29" ht="24.75" customHeight="1" x14ac:dyDescent="0.2">
      <c r="A24" s="664" t="s">
        <v>438</v>
      </c>
      <c r="B24" s="664"/>
      <c r="C24" s="664"/>
      <c r="D24" s="664"/>
      <c r="E24" s="664"/>
      <c r="F24" s="32">
        <v>21</v>
      </c>
      <c r="G24" s="711" t="s">
        <v>442</v>
      </c>
      <c r="H24" s="711"/>
      <c r="I24" s="711"/>
      <c r="J24" s="711"/>
      <c r="K24" s="711"/>
      <c r="L24" s="13"/>
    </row>
  </sheetData>
  <mergeCells count="13">
    <mergeCell ref="A3:J3"/>
    <mergeCell ref="C4:J4"/>
    <mergeCell ref="A1:K1"/>
    <mergeCell ref="A2:K2"/>
    <mergeCell ref="B6:B7"/>
    <mergeCell ref="K4:K7"/>
    <mergeCell ref="C5:I5"/>
    <mergeCell ref="A16:D16"/>
    <mergeCell ref="A4:A7"/>
    <mergeCell ref="B4:B5"/>
    <mergeCell ref="E16:K16"/>
    <mergeCell ref="G24:K24"/>
    <mergeCell ref="A24:E24"/>
  </mergeCells>
  <printOptions horizontalCentered="1"/>
  <pageMargins left="0.4" right="0.4" top="0.5" bottom="0.25" header="0.3" footer="0.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sheetPr>
  <dimension ref="A1:AW25"/>
  <sheetViews>
    <sheetView rightToLeft="1" view="pageBreakPreview" topLeftCell="A8" zoomScale="120" zoomScaleSheetLayoutView="120" workbookViewId="0">
      <selection activeCell="G8" sqref="G8:G14"/>
    </sheetView>
  </sheetViews>
  <sheetFormatPr defaultRowHeight="15.75" x14ac:dyDescent="0.2"/>
  <cols>
    <col min="1" max="1" width="12.7109375" style="1" customWidth="1"/>
    <col min="2" max="2" width="9.42578125" style="1" customWidth="1"/>
    <col min="3" max="3" width="6.85546875" style="15" customWidth="1"/>
    <col min="4" max="4" width="9.42578125" style="15" customWidth="1"/>
    <col min="5" max="5" width="8.5703125" style="15" customWidth="1"/>
    <col min="6" max="6" width="5.85546875" style="1" customWidth="1"/>
    <col min="7" max="7" width="8.28515625" style="1" customWidth="1"/>
    <col min="8" max="8" width="8.5703125" style="2" customWidth="1"/>
    <col min="9" max="9" width="7.42578125" style="26" customWidth="1"/>
    <col min="10" max="10" width="10.5703125" style="231" customWidth="1"/>
    <col min="11" max="11" width="7.5703125" style="2" customWidth="1"/>
    <col min="12" max="12" width="8.42578125" style="12" customWidth="1"/>
    <col min="13" max="13" width="6.85546875" style="12" customWidth="1"/>
    <col min="14" max="14" width="7.7109375" style="12" customWidth="1"/>
    <col min="15" max="15" width="8.5703125" style="12" customWidth="1"/>
    <col min="16" max="16" width="10.42578125" style="12" customWidth="1"/>
    <col min="17" max="17" width="6.28515625" style="20" customWidth="1"/>
    <col min="18" max="18" width="6.140625" style="20" customWidth="1"/>
    <col min="19" max="19" width="10.85546875" style="2" customWidth="1"/>
    <col min="20" max="20" width="17.5703125" style="295" customWidth="1"/>
    <col min="21" max="21" width="10.28515625" style="2" bestFit="1" customWidth="1"/>
    <col min="22" max="22" width="13.5703125" style="2" bestFit="1" customWidth="1"/>
    <col min="23" max="23" width="9.5703125" style="2" bestFit="1" customWidth="1"/>
    <col min="24" max="28" width="9.140625" style="2"/>
    <col min="29" max="29" width="10.42578125" style="2" customWidth="1"/>
    <col min="30" max="32" width="9.140625" style="2"/>
    <col min="33" max="35" width="0" style="2" hidden="1" customWidth="1"/>
    <col min="36" max="16384" width="9.140625" style="2"/>
  </cols>
  <sheetData>
    <row r="1" spans="1:49" s="42" customFormat="1" ht="39" customHeight="1" x14ac:dyDescent="0.2">
      <c r="A1" s="641" t="s">
        <v>411</v>
      </c>
      <c r="B1" s="641"/>
      <c r="C1" s="641"/>
      <c r="D1" s="641"/>
      <c r="E1" s="641"/>
      <c r="F1" s="641"/>
      <c r="G1" s="641"/>
      <c r="H1" s="641"/>
      <c r="I1" s="641"/>
      <c r="J1" s="641"/>
      <c r="K1" s="641" t="s">
        <v>411</v>
      </c>
      <c r="L1" s="641"/>
      <c r="M1" s="641"/>
      <c r="N1" s="641"/>
      <c r="O1" s="641"/>
      <c r="P1" s="641"/>
      <c r="Q1" s="641"/>
      <c r="R1" s="641"/>
      <c r="S1" s="641"/>
      <c r="T1" s="641"/>
      <c r="V1" s="17" t="s">
        <v>206</v>
      </c>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row>
    <row r="2" spans="1:49" s="43" customFormat="1" ht="52.5" customHeight="1" x14ac:dyDescent="0.2">
      <c r="A2" s="719" t="s">
        <v>412</v>
      </c>
      <c r="B2" s="719"/>
      <c r="C2" s="719"/>
      <c r="D2" s="719"/>
      <c r="E2" s="719"/>
      <c r="F2" s="719"/>
      <c r="G2" s="719"/>
      <c r="H2" s="719"/>
      <c r="I2" s="719"/>
      <c r="J2" s="719"/>
      <c r="K2" s="719" t="s">
        <v>412</v>
      </c>
      <c r="L2" s="719"/>
      <c r="M2" s="719"/>
      <c r="N2" s="719"/>
      <c r="O2" s="719"/>
      <c r="P2" s="719"/>
      <c r="Q2" s="719"/>
      <c r="R2" s="719"/>
      <c r="S2" s="719"/>
      <c r="T2" s="719"/>
      <c r="V2" s="2" t="s">
        <v>3</v>
      </c>
      <c r="W2" s="2" t="s">
        <v>190</v>
      </c>
      <c r="X2" s="2" t="s">
        <v>6</v>
      </c>
      <c r="Y2" s="2" t="s">
        <v>207</v>
      </c>
      <c r="Z2" s="2"/>
      <c r="AA2" s="2"/>
      <c r="AB2" s="2"/>
      <c r="AC2" s="2"/>
      <c r="AD2" s="2"/>
      <c r="AE2" s="2"/>
      <c r="AF2" s="2"/>
      <c r="AG2" s="2"/>
      <c r="AH2" s="2"/>
      <c r="AI2" s="2"/>
      <c r="AJ2" s="2"/>
      <c r="AK2" s="2"/>
      <c r="AL2" s="2"/>
      <c r="AM2" s="2" t="s">
        <v>208</v>
      </c>
      <c r="AN2" s="2"/>
      <c r="AO2" s="2"/>
      <c r="AP2" s="2"/>
      <c r="AQ2" s="2"/>
      <c r="AR2" s="2" t="s">
        <v>40</v>
      </c>
      <c r="AS2" s="2"/>
      <c r="AT2" s="2"/>
      <c r="AU2" s="2"/>
      <c r="AV2" s="2"/>
    </row>
    <row r="3" spans="1:49" s="203" customFormat="1" ht="24.75" customHeight="1" thickBot="1" x14ac:dyDescent="0.25">
      <c r="A3" s="316" t="s">
        <v>234</v>
      </c>
      <c r="B3" s="316"/>
      <c r="C3" s="316"/>
      <c r="D3" s="316"/>
      <c r="E3" s="316"/>
      <c r="F3" s="316"/>
      <c r="G3" s="316"/>
      <c r="H3" s="316"/>
      <c r="I3" s="316"/>
      <c r="J3" s="316"/>
      <c r="K3" s="316"/>
      <c r="L3" s="316"/>
      <c r="M3" s="316"/>
      <c r="N3" s="316"/>
      <c r="O3" s="316"/>
      <c r="P3" s="316"/>
      <c r="Q3" s="316"/>
      <c r="R3" s="201"/>
      <c r="S3" s="202"/>
      <c r="T3" s="462" t="s">
        <v>236</v>
      </c>
      <c r="V3" s="26"/>
      <c r="W3" s="26"/>
      <c r="X3" s="26"/>
      <c r="Y3" s="26"/>
      <c r="Z3" s="26"/>
      <c r="AA3" s="26"/>
      <c r="AB3" s="26"/>
      <c r="AC3" s="26"/>
      <c r="AD3" s="26"/>
      <c r="AE3" s="26"/>
      <c r="AF3" s="26"/>
      <c r="AG3" s="26"/>
      <c r="AH3" s="26"/>
      <c r="AI3" s="26"/>
      <c r="AJ3" s="26"/>
      <c r="AK3" s="26"/>
      <c r="AL3" s="26"/>
      <c r="AM3" s="26"/>
      <c r="AN3" s="26"/>
      <c r="AO3" s="26"/>
      <c r="AP3" s="26"/>
      <c r="AQ3" s="26"/>
      <c r="AR3" s="26">
        <v>0</v>
      </c>
      <c r="AS3" s="26"/>
      <c r="AT3" s="26"/>
      <c r="AU3" s="26"/>
      <c r="AV3" s="26"/>
      <c r="AW3" s="43"/>
    </row>
    <row r="4" spans="1:49" s="4" customFormat="1" ht="34.5" customHeight="1" thickTop="1" x14ac:dyDescent="0.2">
      <c r="A4" s="649" t="s">
        <v>3</v>
      </c>
      <c r="B4" s="669" t="s">
        <v>6</v>
      </c>
      <c r="C4" s="655" t="s">
        <v>29</v>
      </c>
      <c r="D4" s="655"/>
      <c r="E4" s="655"/>
      <c r="F4" s="655"/>
      <c r="G4" s="655"/>
      <c r="H4" s="655"/>
      <c r="I4" s="655"/>
      <c r="J4" s="669" t="s">
        <v>155</v>
      </c>
      <c r="K4" s="655" t="s">
        <v>8</v>
      </c>
      <c r="L4" s="655"/>
      <c r="M4" s="655"/>
      <c r="N4" s="655"/>
      <c r="O4" s="655"/>
      <c r="P4" s="655"/>
      <c r="Q4" s="655"/>
      <c r="R4" s="655"/>
      <c r="S4" s="669" t="s">
        <v>158</v>
      </c>
      <c r="T4" s="652" t="s">
        <v>227</v>
      </c>
      <c r="V4" s="343"/>
      <c r="W4" s="343" t="s">
        <v>209</v>
      </c>
      <c r="X4" s="343" t="s">
        <v>209</v>
      </c>
      <c r="Y4" s="343" t="s">
        <v>10</v>
      </c>
      <c r="Z4" s="343" t="s">
        <v>11</v>
      </c>
      <c r="AA4" s="343" t="s">
        <v>12</v>
      </c>
      <c r="AB4" s="343" t="s">
        <v>210</v>
      </c>
      <c r="AC4" s="343" t="s">
        <v>13</v>
      </c>
      <c r="AD4" s="42" t="s">
        <v>40</v>
      </c>
      <c r="AE4" s="42" t="s">
        <v>211</v>
      </c>
      <c r="AF4" s="42" t="s">
        <v>0</v>
      </c>
      <c r="AG4" s="42" t="s">
        <v>13</v>
      </c>
      <c r="AH4" s="42" t="s">
        <v>40</v>
      </c>
      <c r="AI4" s="42" t="s">
        <v>211</v>
      </c>
      <c r="AJ4" s="42" t="s">
        <v>0</v>
      </c>
      <c r="AK4" s="42" t="s">
        <v>23</v>
      </c>
      <c r="AL4" s="42" t="s">
        <v>1</v>
      </c>
      <c r="AM4" s="42" t="s">
        <v>7</v>
      </c>
      <c r="AN4" s="42" t="s">
        <v>19</v>
      </c>
      <c r="AO4" s="42" t="s">
        <v>19</v>
      </c>
      <c r="AP4" s="42" t="s">
        <v>2</v>
      </c>
      <c r="AQ4" s="42" t="s">
        <v>2</v>
      </c>
      <c r="AR4" s="42" t="s">
        <v>212</v>
      </c>
      <c r="AS4" s="42" t="s">
        <v>212</v>
      </c>
      <c r="AT4" s="42" t="s">
        <v>213</v>
      </c>
      <c r="AU4" s="42" t="s">
        <v>214</v>
      </c>
      <c r="AV4" s="42" t="s">
        <v>0</v>
      </c>
      <c r="AW4" s="43"/>
    </row>
    <row r="5" spans="1:49" s="4" customFormat="1" ht="34.5" customHeight="1" x14ac:dyDescent="0.2">
      <c r="A5" s="650"/>
      <c r="B5" s="670"/>
      <c r="C5" s="721" t="s">
        <v>296</v>
      </c>
      <c r="D5" s="721"/>
      <c r="E5" s="721"/>
      <c r="F5" s="721"/>
      <c r="G5" s="721"/>
      <c r="H5" s="721"/>
      <c r="I5" s="721"/>
      <c r="J5" s="670"/>
      <c r="K5" s="721" t="s">
        <v>297</v>
      </c>
      <c r="L5" s="721"/>
      <c r="M5" s="721"/>
      <c r="N5" s="721"/>
      <c r="O5" s="721"/>
      <c r="P5" s="721"/>
      <c r="Q5" s="721"/>
      <c r="R5" s="721"/>
      <c r="S5" s="670"/>
      <c r="T5" s="653"/>
      <c r="V5" s="348" t="s">
        <v>16</v>
      </c>
      <c r="W5" s="348">
        <v>8</v>
      </c>
      <c r="X5" s="348">
        <v>33</v>
      </c>
      <c r="Y5" s="348">
        <v>3</v>
      </c>
      <c r="Z5" s="348">
        <v>3</v>
      </c>
      <c r="AA5" s="348">
        <v>4</v>
      </c>
      <c r="AB5" s="348">
        <v>10</v>
      </c>
      <c r="AC5" s="348" t="e">
        <v>#REF!</v>
      </c>
      <c r="AD5" s="43" t="e">
        <v>#REF!</v>
      </c>
      <c r="AE5" s="43" t="e">
        <v>#REF!</v>
      </c>
      <c r="AF5" s="43" t="e">
        <v>#REF!</v>
      </c>
      <c r="AG5" s="43">
        <v>2</v>
      </c>
      <c r="AH5" s="43">
        <v>1</v>
      </c>
      <c r="AI5" s="43">
        <v>10</v>
      </c>
      <c r="AJ5" s="43">
        <v>33</v>
      </c>
      <c r="AK5" s="43">
        <v>13</v>
      </c>
      <c r="AL5" s="43">
        <v>3</v>
      </c>
      <c r="AM5" s="43">
        <v>4</v>
      </c>
      <c r="AN5" s="43">
        <v>3</v>
      </c>
      <c r="AO5" s="43">
        <v>3</v>
      </c>
      <c r="AP5" s="43">
        <v>0</v>
      </c>
      <c r="AQ5" s="43">
        <v>0</v>
      </c>
      <c r="AR5" s="43">
        <v>1</v>
      </c>
      <c r="AS5" s="43">
        <v>1</v>
      </c>
      <c r="AT5" s="43">
        <v>0</v>
      </c>
      <c r="AU5" s="43">
        <v>9</v>
      </c>
      <c r="AV5" s="43">
        <v>32</v>
      </c>
      <c r="AW5" s="43"/>
    </row>
    <row r="6" spans="1:49" s="4" customFormat="1" ht="34.5" customHeight="1" x14ac:dyDescent="0.2">
      <c r="A6" s="650"/>
      <c r="B6" s="653" t="s">
        <v>243</v>
      </c>
      <c r="C6" s="312" t="s">
        <v>10</v>
      </c>
      <c r="D6" s="312" t="s">
        <v>11</v>
      </c>
      <c r="E6" s="312" t="s">
        <v>12</v>
      </c>
      <c r="F6" s="312" t="s">
        <v>80</v>
      </c>
      <c r="G6" s="556" t="s">
        <v>13</v>
      </c>
      <c r="H6" s="556" t="s">
        <v>25</v>
      </c>
      <c r="I6" s="312" t="s">
        <v>0</v>
      </c>
      <c r="J6" s="653" t="s">
        <v>377</v>
      </c>
      <c r="K6" s="341" t="s">
        <v>23</v>
      </c>
      <c r="L6" s="312" t="s">
        <v>1</v>
      </c>
      <c r="M6" s="312" t="s">
        <v>7</v>
      </c>
      <c r="N6" s="341" t="s">
        <v>19</v>
      </c>
      <c r="O6" s="312" t="s">
        <v>2</v>
      </c>
      <c r="P6" s="326" t="s">
        <v>114</v>
      </c>
      <c r="Q6" s="312" t="s">
        <v>25</v>
      </c>
      <c r="R6" s="312" t="s">
        <v>0</v>
      </c>
      <c r="S6" s="653" t="s">
        <v>308</v>
      </c>
      <c r="T6" s="653"/>
      <c r="V6" s="348" t="s">
        <v>4</v>
      </c>
      <c r="W6" s="348">
        <v>17</v>
      </c>
      <c r="X6" s="348">
        <v>78</v>
      </c>
      <c r="Y6" s="348">
        <v>29</v>
      </c>
      <c r="Z6" s="348">
        <v>1</v>
      </c>
      <c r="AA6" s="348">
        <v>3</v>
      </c>
      <c r="AB6" s="348">
        <v>26</v>
      </c>
      <c r="AC6" s="348" t="e">
        <v>#REF!</v>
      </c>
      <c r="AD6" s="43" t="e">
        <v>#REF!</v>
      </c>
      <c r="AE6" s="43" t="e">
        <v>#REF!</v>
      </c>
      <c r="AF6" s="43" t="e">
        <v>#REF!</v>
      </c>
      <c r="AG6" s="43">
        <v>1</v>
      </c>
      <c r="AH6" s="43">
        <v>0</v>
      </c>
      <c r="AI6" s="43">
        <v>18</v>
      </c>
      <c r="AJ6" s="43">
        <v>78</v>
      </c>
      <c r="AK6" s="43">
        <v>4</v>
      </c>
      <c r="AL6" s="43">
        <v>8</v>
      </c>
      <c r="AM6" s="43">
        <v>2</v>
      </c>
      <c r="AN6" s="43">
        <v>8</v>
      </c>
      <c r="AO6" s="43">
        <v>8</v>
      </c>
      <c r="AP6" s="43">
        <v>0</v>
      </c>
      <c r="AQ6" s="43">
        <v>0</v>
      </c>
      <c r="AR6" s="43">
        <v>0</v>
      </c>
      <c r="AS6" s="43">
        <v>0</v>
      </c>
      <c r="AT6" s="43">
        <v>0</v>
      </c>
      <c r="AU6" s="43">
        <v>58</v>
      </c>
      <c r="AV6" s="43">
        <v>78</v>
      </c>
      <c r="AW6" s="43"/>
    </row>
    <row r="7" spans="1:49" s="4" customFormat="1" ht="34.5" customHeight="1" x14ac:dyDescent="0.2">
      <c r="A7" s="651"/>
      <c r="B7" s="654"/>
      <c r="C7" s="611" t="s">
        <v>298</v>
      </c>
      <c r="D7" s="611" t="s">
        <v>299</v>
      </c>
      <c r="E7" s="618" t="s">
        <v>488</v>
      </c>
      <c r="F7" s="451" t="s">
        <v>378</v>
      </c>
      <c r="G7" s="451" t="s">
        <v>301</v>
      </c>
      <c r="H7" s="612" t="s">
        <v>294</v>
      </c>
      <c r="I7" s="611" t="s">
        <v>226</v>
      </c>
      <c r="J7" s="654"/>
      <c r="K7" s="466" t="s">
        <v>302</v>
      </c>
      <c r="L7" s="451" t="s">
        <v>303</v>
      </c>
      <c r="M7" s="451" t="s">
        <v>304</v>
      </c>
      <c r="N7" s="466" t="s">
        <v>305</v>
      </c>
      <c r="O7" s="451" t="s">
        <v>306</v>
      </c>
      <c r="P7" s="467" t="s">
        <v>307</v>
      </c>
      <c r="Q7" s="451" t="s">
        <v>294</v>
      </c>
      <c r="R7" s="451" t="s">
        <v>226</v>
      </c>
      <c r="S7" s="654"/>
      <c r="T7" s="654"/>
      <c r="V7" s="348" t="s">
        <v>15</v>
      </c>
      <c r="W7" s="348">
        <v>2</v>
      </c>
      <c r="X7" s="348">
        <v>18</v>
      </c>
      <c r="Y7" s="348">
        <v>0</v>
      </c>
      <c r="Z7" s="348">
        <v>0</v>
      </c>
      <c r="AA7" s="348">
        <v>0</v>
      </c>
      <c r="AB7" s="348">
        <v>7</v>
      </c>
      <c r="AC7" s="348" t="e">
        <v>#REF!</v>
      </c>
      <c r="AD7" s="43" t="e">
        <v>#REF!</v>
      </c>
      <c r="AE7" s="43" t="e">
        <v>#REF!</v>
      </c>
      <c r="AF7" s="43" t="e">
        <v>#REF!</v>
      </c>
      <c r="AG7" s="43">
        <v>0</v>
      </c>
      <c r="AH7" s="43">
        <v>0</v>
      </c>
      <c r="AI7" s="43">
        <v>11</v>
      </c>
      <c r="AJ7" s="43">
        <v>18</v>
      </c>
      <c r="AK7" s="43">
        <v>0</v>
      </c>
      <c r="AL7" s="43">
        <v>3</v>
      </c>
      <c r="AM7" s="43">
        <v>0</v>
      </c>
      <c r="AN7" s="43">
        <v>3</v>
      </c>
      <c r="AO7" s="43">
        <v>3</v>
      </c>
      <c r="AP7" s="43">
        <v>0</v>
      </c>
      <c r="AQ7" s="43">
        <v>0</v>
      </c>
      <c r="AR7" s="43">
        <v>2</v>
      </c>
      <c r="AS7" s="43">
        <v>2</v>
      </c>
      <c r="AT7" s="43">
        <v>0</v>
      </c>
      <c r="AU7" s="43">
        <v>10</v>
      </c>
      <c r="AV7" s="43">
        <v>18</v>
      </c>
      <c r="AW7" s="43"/>
    </row>
    <row r="8" spans="1:49" ht="37.5" customHeight="1" x14ac:dyDescent="0.2">
      <c r="A8" s="56" t="s">
        <v>16</v>
      </c>
      <c r="B8" s="445">
        <v>33</v>
      </c>
      <c r="C8" s="337">
        <v>3</v>
      </c>
      <c r="D8" s="337">
        <v>3</v>
      </c>
      <c r="E8" s="337">
        <v>4</v>
      </c>
      <c r="F8" s="337">
        <v>10</v>
      </c>
      <c r="G8" s="619">
        <v>2</v>
      </c>
      <c r="H8" s="613">
        <v>2</v>
      </c>
      <c r="I8" s="337">
        <f t="shared" ref="I8:I14" si="0">SUM(C8:H8)</f>
        <v>24</v>
      </c>
      <c r="J8" s="445">
        <v>9</v>
      </c>
      <c r="K8" s="337">
        <v>13</v>
      </c>
      <c r="L8" s="337">
        <v>3</v>
      </c>
      <c r="M8" s="337">
        <v>4</v>
      </c>
      <c r="N8" s="337">
        <v>3</v>
      </c>
      <c r="O8" s="337">
        <v>0</v>
      </c>
      <c r="P8" s="337">
        <v>1</v>
      </c>
      <c r="Q8" s="337">
        <v>0</v>
      </c>
      <c r="R8" s="337">
        <f t="shared" ref="R8:R14" si="1">SUM(K8:Q8)</f>
        <v>24</v>
      </c>
      <c r="S8" s="112">
        <v>9</v>
      </c>
      <c r="T8" s="445" t="s">
        <v>223</v>
      </c>
      <c r="U8" s="33"/>
      <c r="V8" s="348" t="s">
        <v>5</v>
      </c>
      <c r="W8" s="348">
        <v>1</v>
      </c>
      <c r="X8" s="348">
        <v>37</v>
      </c>
      <c r="Y8" s="348">
        <v>4</v>
      </c>
      <c r="Z8" s="348">
        <v>9</v>
      </c>
      <c r="AA8" s="348">
        <v>0</v>
      </c>
      <c r="AB8" s="348">
        <v>14</v>
      </c>
      <c r="AC8" s="348" t="e">
        <v>#REF!</v>
      </c>
      <c r="AD8" s="43" t="e">
        <v>#REF!</v>
      </c>
      <c r="AE8" s="43" t="e">
        <v>#REF!</v>
      </c>
      <c r="AF8" s="43" t="e">
        <v>#REF!</v>
      </c>
      <c r="AG8" s="43">
        <v>0</v>
      </c>
      <c r="AH8" s="43">
        <v>0</v>
      </c>
      <c r="AI8" s="43">
        <v>10</v>
      </c>
      <c r="AJ8" s="43">
        <v>37</v>
      </c>
      <c r="AK8" s="43">
        <v>1</v>
      </c>
      <c r="AL8" s="43">
        <v>2</v>
      </c>
      <c r="AM8" s="43">
        <v>2</v>
      </c>
      <c r="AN8" s="43">
        <v>14</v>
      </c>
      <c r="AO8" s="43">
        <v>14</v>
      </c>
      <c r="AP8" s="43">
        <v>0</v>
      </c>
      <c r="AQ8" s="43">
        <v>0</v>
      </c>
      <c r="AR8" s="43">
        <v>2</v>
      </c>
      <c r="AS8" s="43">
        <v>2</v>
      </c>
      <c r="AT8" s="43">
        <v>0</v>
      </c>
      <c r="AU8" s="43">
        <v>15</v>
      </c>
      <c r="AV8" s="43">
        <v>37</v>
      </c>
      <c r="AW8" s="3"/>
    </row>
    <row r="9" spans="1:49" ht="37.5" customHeight="1" x14ac:dyDescent="0.2">
      <c r="A9" s="520" t="s">
        <v>4</v>
      </c>
      <c r="B9" s="446">
        <v>77</v>
      </c>
      <c r="C9" s="115">
        <v>29</v>
      </c>
      <c r="D9" s="115">
        <v>1</v>
      </c>
      <c r="E9" s="115">
        <v>3</v>
      </c>
      <c r="F9" s="115">
        <v>26</v>
      </c>
      <c r="G9" s="615">
        <v>0</v>
      </c>
      <c r="H9" s="614">
        <v>0</v>
      </c>
      <c r="I9" s="115">
        <f t="shared" si="0"/>
        <v>59</v>
      </c>
      <c r="J9" s="446">
        <v>18</v>
      </c>
      <c r="K9" s="115">
        <v>3</v>
      </c>
      <c r="L9" s="115">
        <v>8</v>
      </c>
      <c r="M9" s="115">
        <v>2</v>
      </c>
      <c r="N9" s="115">
        <v>8</v>
      </c>
      <c r="O9" s="119">
        <v>0</v>
      </c>
      <c r="P9" s="115">
        <v>0</v>
      </c>
      <c r="Q9" s="119">
        <v>0</v>
      </c>
      <c r="R9" s="115">
        <f t="shared" si="1"/>
        <v>21</v>
      </c>
      <c r="S9" s="115">
        <v>56</v>
      </c>
      <c r="T9" s="446" t="s">
        <v>224</v>
      </c>
      <c r="U9" s="33"/>
      <c r="V9" s="348" t="s">
        <v>215</v>
      </c>
      <c r="W9" s="348">
        <v>3</v>
      </c>
      <c r="X9" s="348">
        <v>45</v>
      </c>
      <c r="Y9" s="348">
        <v>7</v>
      </c>
      <c r="Z9" s="348">
        <v>4</v>
      </c>
      <c r="AA9" s="348">
        <v>0</v>
      </c>
      <c r="AB9" s="348">
        <v>3</v>
      </c>
      <c r="AC9" s="348" t="e">
        <v>#REF!</v>
      </c>
      <c r="AD9" s="43" t="e">
        <v>#REF!</v>
      </c>
      <c r="AE9" s="43" t="e">
        <v>#REF!</v>
      </c>
      <c r="AF9" s="43" t="e">
        <v>#REF!</v>
      </c>
      <c r="AG9" s="43">
        <v>2</v>
      </c>
      <c r="AH9" s="43">
        <v>0</v>
      </c>
      <c r="AI9" s="43">
        <v>29</v>
      </c>
      <c r="AJ9" s="43">
        <v>45</v>
      </c>
      <c r="AK9" s="43">
        <v>6</v>
      </c>
      <c r="AL9" s="43">
        <v>3</v>
      </c>
      <c r="AM9" s="43">
        <v>2</v>
      </c>
      <c r="AN9" s="43">
        <v>9</v>
      </c>
      <c r="AO9" s="43">
        <v>9</v>
      </c>
      <c r="AP9" s="43">
        <v>1</v>
      </c>
      <c r="AQ9" s="43">
        <v>1</v>
      </c>
      <c r="AR9" s="43">
        <v>1</v>
      </c>
      <c r="AS9" s="43">
        <v>1</v>
      </c>
      <c r="AT9" s="43">
        <v>0</v>
      </c>
      <c r="AU9" s="43">
        <v>23</v>
      </c>
      <c r="AV9" s="43">
        <v>45</v>
      </c>
    </row>
    <row r="10" spans="1:49" ht="37.5" customHeight="1" x14ac:dyDescent="0.2">
      <c r="A10" s="57" t="s">
        <v>15</v>
      </c>
      <c r="B10" s="493">
        <v>18</v>
      </c>
      <c r="C10" s="117">
        <v>2</v>
      </c>
      <c r="D10" s="117">
        <v>0</v>
      </c>
      <c r="E10" s="119">
        <v>0</v>
      </c>
      <c r="F10" s="115">
        <v>7</v>
      </c>
      <c r="G10" s="615">
        <v>1</v>
      </c>
      <c r="H10" s="615">
        <v>0</v>
      </c>
      <c r="I10" s="115">
        <f t="shared" si="0"/>
        <v>10</v>
      </c>
      <c r="J10" s="446">
        <v>8</v>
      </c>
      <c r="K10" s="115">
        <v>0</v>
      </c>
      <c r="L10" s="115">
        <v>3</v>
      </c>
      <c r="M10" s="119">
        <v>0</v>
      </c>
      <c r="N10" s="115">
        <v>3</v>
      </c>
      <c r="O10" s="119">
        <v>0</v>
      </c>
      <c r="P10" s="119">
        <v>2</v>
      </c>
      <c r="Q10" s="115">
        <v>0</v>
      </c>
      <c r="R10" s="115">
        <f t="shared" si="1"/>
        <v>8</v>
      </c>
      <c r="S10" s="115">
        <v>10</v>
      </c>
      <c r="T10" s="447" t="s">
        <v>241</v>
      </c>
      <c r="U10" s="33"/>
      <c r="V10" s="348" t="s">
        <v>165</v>
      </c>
      <c r="W10" s="348">
        <v>13</v>
      </c>
      <c r="X10" s="348">
        <v>13</v>
      </c>
      <c r="Y10" s="348">
        <v>1</v>
      </c>
      <c r="Z10" s="348">
        <v>0</v>
      </c>
      <c r="AA10" s="348">
        <v>0</v>
      </c>
      <c r="AB10" s="348">
        <v>12</v>
      </c>
      <c r="AC10" s="348">
        <v>0</v>
      </c>
      <c r="AD10" s="43">
        <v>0</v>
      </c>
      <c r="AE10" s="43">
        <v>0</v>
      </c>
      <c r="AF10" s="43">
        <v>13</v>
      </c>
      <c r="AG10" s="43">
        <v>0</v>
      </c>
      <c r="AH10" s="43">
        <v>0</v>
      </c>
      <c r="AI10" s="43">
        <v>0</v>
      </c>
      <c r="AJ10" s="43">
        <v>13</v>
      </c>
      <c r="AK10" s="43">
        <v>4</v>
      </c>
      <c r="AL10" s="43">
        <v>0</v>
      </c>
      <c r="AM10" s="43">
        <v>0</v>
      </c>
      <c r="AN10" s="43">
        <v>7</v>
      </c>
      <c r="AO10" s="43">
        <v>7</v>
      </c>
      <c r="AP10" s="43">
        <v>0</v>
      </c>
      <c r="AQ10" s="43">
        <v>0</v>
      </c>
      <c r="AR10" s="43">
        <v>0</v>
      </c>
      <c r="AS10" s="43">
        <v>0</v>
      </c>
      <c r="AT10" s="43">
        <v>0</v>
      </c>
      <c r="AU10" s="43">
        <v>1</v>
      </c>
      <c r="AV10" s="43">
        <v>13</v>
      </c>
    </row>
    <row r="11" spans="1:49" ht="37.5" customHeight="1" x14ac:dyDescent="0.2">
      <c r="A11" s="57" t="s">
        <v>5</v>
      </c>
      <c r="B11" s="493">
        <v>37</v>
      </c>
      <c r="C11" s="115">
        <v>4</v>
      </c>
      <c r="D11" s="115">
        <v>9</v>
      </c>
      <c r="E11" s="119">
        <v>0</v>
      </c>
      <c r="F11" s="115">
        <v>14</v>
      </c>
      <c r="G11" s="614">
        <v>0</v>
      </c>
      <c r="H11" s="615">
        <v>0</v>
      </c>
      <c r="I11" s="115">
        <f t="shared" si="0"/>
        <v>27</v>
      </c>
      <c r="J11" s="446">
        <v>10</v>
      </c>
      <c r="K11" s="115">
        <v>1</v>
      </c>
      <c r="L11" s="115">
        <v>3</v>
      </c>
      <c r="M11" s="115">
        <v>2</v>
      </c>
      <c r="N11" s="115">
        <v>14</v>
      </c>
      <c r="O11" s="119">
        <v>0</v>
      </c>
      <c r="P11" s="119">
        <v>2</v>
      </c>
      <c r="Q11" s="119">
        <v>0</v>
      </c>
      <c r="R11" s="115">
        <f t="shared" si="1"/>
        <v>22</v>
      </c>
      <c r="S11" s="115">
        <v>15</v>
      </c>
      <c r="T11" s="447" t="s">
        <v>283</v>
      </c>
      <c r="U11" s="33"/>
      <c r="V11" s="3" t="s">
        <v>0</v>
      </c>
      <c r="W11" s="3">
        <v>44</v>
      </c>
      <c r="X11" s="3">
        <v>224</v>
      </c>
      <c r="Y11" s="3">
        <v>44</v>
      </c>
      <c r="Z11" s="3">
        <v>17</v>
      </c>
      <c r="AA11" s="3">
        <v>7</v>
      </c>
      <c r="AB11" s="3">
        <v>72</v>
      </c>
      <c r="AC11" s="3" t="e">
        <v>#REF!</v>
      </c>
      <c r="AD11" s="3" t="e">
        <v>#REF!</v>
      </c>
      <c r="AE11" s="3" t="e">
        <v>#REF!</v>
      </c>
      <c r="AF11" s="3" t="e">
        <v>#REF!</v>
      </c>
      <c r="AG11" s="3">
        <v>5</v>
      </c>
      <c r="AH11" s="3">
        <v>1</v>
      </c>
      <c r="AI11" s="3">
        <v>78</v>
      </c>
      <c r="AJ11" s="3">
        <v>224</v>
      </c>
      <c r="AK11" s="3">
        <v>28</v>
      </c>
      <c r="AL11" s="3">
        <v>19</v>
      </c>
      <c r="AM11" s="3">
        <v>10</v>
      </c>
      <c r="AN11" s="3">
        <v>44</v>
      </c>
      <c r="AO11" s="3">
        <v>44</v>
      </c>
      <c r="AP11" s="3">
        <v>1</v>
      </c>
      <c r="AQ11" s="3">
        <v>1</v>
      </c>
      <c r="AR11" s="3">
        <v>6</v>
      </c>
      <c r="AS11" s="3">
        <v>6</v>
      </c>
      <c r="AT11" s="3">
        <v>0</v>
      </c>
      <c r="AU11" s="3">
        <v>116</v>
      </c>
      <c r="AV11" s="3">
        <v>223</v>
      </c>
    </row>
    <row r="12" spans="1:49" ht="37.5" customHeight="1" x14ac:dyDescent="0.2">
      <c r="A12" s="59" t="s">
        <v>17</v>
      </c>
      <c r="B12" s="495">
        <v>45</v>
      </c>
      <c r="C12" s="119">
        <v>7</v>
      </c>
      <c r="D12" s="119">
        <v>4</v>
      </c>
      <c r="E12" s="119">
        <v>0</v>
      </c>
      <c r="F12" s="119">
        <v>3</v>
      </c>
      <c r="G12" s="615">
        <v>2</v>
      </c>
      <c r="H12" s="615">
        <v>0</v>
      </c>
      <c r="I12" s="119">
        <f t="shared" si="0"/>
        <v>16</v>
      </c>
      <c r="J12" s="448">
        <v>29</v>
      </c>
      <c r="K12" s="119">
        <v>6</v>
      </c>
      <c r="L12" s="119">
        <v>3</v>
      </c>
      <c r="M12" s="119">
        <v>2</v>
      </c>
      <c r="N12" s="119">
        <v>8</v>
      </c>
      <c r="O12" s="119">
        <v>1</v>
      </c>
      <c r="P12" s="119">
        <v>1</v>
      </c>
      <c r="Q12" s="119">
        <v>0</v>
      </c>
      <c r="R12" s="119">
        <f t="shared" si="1"/>
        <v>21</v>
      </c>
      <c r="S12" s="119">
        <v>24</v>
      </c>
      <c r="T12" s="448" t="s">
        <v>284</v>
      </c>
      <c r="U12" s="33"/>
    </row>
    <row r="13" spans="1:49" s="23" customFormat="1" ht="37.5" customHeight="1" x14ac:dyDescent="0.2">
      <c r="A13" s="468" t="s">
        <v>9</v>
      </c>
      <c r="B13" s="132">
        <v>15</v>
      </c>
      <c r="C13" s="132">
        <v>1</v>
      </c>
      <c r="D13" s="132">
        <v>0</v>
      </c>
      <c r="E13" s="132">
        <v>0</v>
      </c>
      <c r="F13" s="150">
        <v>14</v>
      </c>
      <c r="G13" s="616">
        <v>0</v>
      </c>
      <c r="H13" s="616">
        <v>0</v>
      </c>
      <c r="I13" s="150">
        <f t="shared" si="0"/>
        <v>15</v>
      </c>
      <c r="J13" s="496">
        <v>0</v>
      </c>
      <c r="K13" s="132">
        <v>4</v>
      </c>
      <c r="L13" s="132">
        <v>0</v>
      </c>
      <c r="M13" s="132">
        <v>0</v>
      </c>
      <c r="N13" s="150">
        <v>9</v>
      </c>
      <c r="O13" s="150">
        <v>0</v>
      </c>
      <c r="P13" s="150">
        <v>0</v>
      </c>
      <c r="Q13" s="150">
        <v>1</v>
      </c>
      <c r="R13" s="150">
        <f t="shared" si="1"/>
        <v>14</v>
      </c>
      <c r="S13" s="150">
        <v>1</v>
      </c>
      <c r="T13" s="449" t="s">
        <v>225</v>
      </c>
      <c r="U13" s="33"/>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s="14" customFormat="1" ht="39" customHeight="1" thickBot="1" x14ac:dyDescent="0.25">
      <c r="A14" s="127" t="s">
        <v>21</v>
      </c>
      <c r="B14" s="494">
        <v>225</v>
      </c>
      <c r="C14" s="128">
        <f t="shared" ref="C14:H14" si="2">SUM(C8:C13)</f>
        <v>46</v>
      </c>
      <c r="D14" s="128">
        <f t="shared" si="2"/>
        <v>17</v>
      </c>
      <c r="E14" s="128">
        <f t="shared" si="2"/>
        <v>7</v>
      </c>
      <c r="F14" s="128">
        <f t="shared" si="2"/>
        <v>74</v>
      </c>
      <c r="G14" s="617">
        <f t="shared" si="2"/>
        <v>5</v>
      </c>
      <c r="H14" s="617">
        <f t="shared" si="2"/>
        <v>2</v>
      </c>
      <c r="I14" s="128">
        <f t="shared" si="0"/>
        <v>151</v>
      </c>
      <c r="J14" s="450">
        <f>SUM(J8:J13)</f>
        <v>74</v>
      </c>
      <c r="K14" s="128">
        <f t="shared" ref="K14:Q14" si="3">SUM(K8:K13)</f>
        <v>27</v>
      </c>
      <c r="L14" s="128">
        <f t="shared" si="3"/>
        <v>20</v>
      </c>
      <c r="M14" s="128">
        <f t="shared" si="3"/>
        <v>10</v>
      </c>
      <c r="N14" s="128">
        <f t="shared" si="3"/>
        <v>45</v>
      </c>
      <c r="O14" s="128">
        <f t="shared" si="3"/>
        <v>1</v>
      </c>
      <c r="P14" s="128">
        <f t="shared" si="3"/>
        <v>6</v>
      </c>
      <c r="Q14" s="128">
        <f t="shared" si="3"/>
        <v>1</v>
      </c>
      <c r="R14" s="128">
        <f t="shared" si="1"/>
        <v>110</v>
      </c>
      <c r="S14" s="128">
        <f>SUM(S8:S13)</f>
        <v>115</v>
      </c>
      <c r="T14" s="450" t="s">
        <v>226</v>
      </c>
      <c r="U14" s="33"/>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row>
    <row r="15" spans="1:49" s="17" customFormat="1" ht="8.25" customHeight="1" thickTop="1" x14ac:dyDescent="0.2">
      <c r="A15" s="710"/>
      <c r="B15" s="710"/>
      <c r="C15" s="710"/>
      <c r="D15" s="13"/>
      <c r="E15" s="13"/>
      <c r="F15" s="13"/>
      <c r="G15" s="13"/>
      <c r="H15" s="13"/>
      <c r="I15" s="13"/>
      <c r="J15" s="13"/>
      <c r="K15" s="13"/>
      <c r="L15" s="13"/>
      <c r="M15" s="13"/>
      <c r="N15" s="13"/>
      <c r="O15" s="13"/>
      <c r="P15" s="13"/>
      <c r="Q15" s="13"/>
      <c r="R15" s="20"/>
      <c r="T15" s="305"/>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row>
    <row r="16" spans="1:49" ht="27" customHeight="1" x14ac:dyDescent="0.2">
      <c r="A16" s="709" t="s">
        <v>113</v>
      </c>
      <c r="B16" s="709"/>
      <c r="C16" s="709"/>
      <c r="D16" s="709"/>
      <c r="E16" s="709"/>
      <c r="F16" s="709"/>
      <c r="G16" s="709"/>
      <c r="H16" s="709"/>
      <c r="I16" s="709"/>
      <c r="J16" s="709"/>
      <c r="K16" s="720" t="s">
        <v>379</v>
      </c>
      <c r="L16" s="720"/>
      <c r="M16" s="720"/>
      <c r="N16" s="720"/>
      <c r="O16" s="720"/>
      <c r="P16" s="720"/>
      <c r="Q16" s="720"/>
      <c r="R16" s="720"/>
      <c r="S16" s="720"/>
      <c r="T16" s="720"/>
    </row>
    <row r="17" spans="1:49" s="26" customFormat="1" ht="29.25" customHeight="1" x14ac:dyDescent="0.2">
      <c r="A17" s="645" t="s">
        <v>82</v>
      </c>
      <c r="B17" s="645"/>
      <c r="C17" s="645"/>
      <c r="D17" s="645"/>
      <c r="E17" s="645"/>
      <c r="F17" s="645"/>
      <c r="G17" s="645"/>
      <c r="H17" s="645"/>
      <c r="I17" s="645"/>
      <c r="J17" s="645"/>
      <c r="K17" s="644" t="s">
        <v>380</v>
      </c>
      <c r="L17" s="644"/>
      <c r="M17" s="644"/>
      <c r="N17" s="644"/>
      <c r="O17" s="644"/>
      <c r="P17" s="644"/>
      <c r="Q17" s="644"/>
      <c r="R17" s="644"/>
      <c r="S17" s="644"/>
      <c r="T17" s="644"/>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row>
    <row r="18" spans="1:49" s="42" customFormat="1" ht="27" customHeight="1" x14ac:dyDescent="0.2">
      <c r="A18" s="715" t="s">
        <v>26</v>
      </c>
      <c r="B18" s="715"/>
      <c r="C18" s="715"/>
      <c r="D18" s="715"/>
      <c r="E18" s="715"/>
      <c r="F18" s="715"/>
      <c r="G18" s="715"/>
      <c r="H18" s="715"/>
      <c r="I18" s="715"/>
      <c r="J18" s="715"/>
      <c r="K18" s="718" t="s">
        <v>456</v>
      </c>
      <c r="L18" s="718"/>
      <c r="M18" s="718"/>
      <c r="N18" s="718"/>
      <c r="O18" s="718"/>
      <c r="P18" s="718"/>
      <c r="Q18" s="718"/>
      <c r="R18" s="718"/>
      <c r="S18" s="718"/>
      <c r="T18" s="718"/>
      <c r="U18" s="343"/>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s="43" customFormat="1" ht="27" customHeight="1" x14ac:dyDescent="0.2">
      <c r="A19" s="354"/>
      <c r="B19" s="354"/>
      <c r="C19" s="354"/>
      <c r="D19" s="354"/>
      <c r="E19" s="354"/>
      <c r="F19" s="354"/>
      <c r="G19" s="354"/>
      <c r="H19" s="354"/>
      <c r="I19" s="354"/>
      <c r="J19" s="354"/>
      <c r="K19" s="348"/>
      <c r="L19" s="348"/>
      <c r="M19" s="348"/>
      <c r="N19" s="348"/>
      <c r="O19" s="348"/>
      <c r="P19" s="348"/>
      <c r="Q19" s="348"/>
      <c r="R19" s="348"/>
      <c r="S19" s="348"/>
      <c r="T19" s="348"/>
      <c r="U19" s="348"/>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s="43" customFormat="1" ht="27" customHeight="1" x14ac:dyDescent="0.2">
      <c r="A20" s="354"/>
      <c r="B20" s="354"/>
      <c r="C20" s="354"/>
      <c r="D20" s="354"/>
      <c r="E20" s="354"/>
      <c r="F20" s="354"/>
      <c r="G20" s="354"/>
      <c r="H20" s="354"/>
      <c r="I20" s="354"/>
      <c r="J20" s="354"/>
      <c r="K20" s="348"/>
      <c r="L20" s="348"/>
      <c r="M20" s="348"/>
      <c r="N20" s="348"/>
      <c r="O20" s="348"/>
      <c r="P20" s="348"/>
      <c r="Q20" s="348"/>
      <c r="R20" s="348"/>
      <c r="S20" s="348"/>
      <c r="T20" s="348"/>
      <c r="U20" s="348"/>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row>
    <row r="21" spans="1:49" s="43" customFormat="1" ht="27" customHeight="1" x14ac:dyDescent="0.2">
      <c r="A21" s="354"/>
      <c r="B21" s="354"/>
      <c r="C21" s="354"/>
      <c r="D21" s="354"/>
      <c r="E21" s="354"/>
      <c r="F21" s="354"/>
      <c r="G21" s="354"/>
      <c r="H21" s="354"/>
      <c r="I21" s="354"/>
      <c r="J21" s="354"/>
      <c r="K21" s="348"/>
      <c r="L21" s="348"/>
      <c r="M21" s="348"/>
      <c r="N21" s="348"/>
      <c r="O21" s="348"/>
      <c r="P21" s="348"/>
      <c r="Q21" s="348"/>
      <c r="R21" s="348"/>
      <c r="S21" s="348"/>
      <c r="T21" s="348"/>
      <c r="U21" s="348"/>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row>
    <row r="22" spans="1:49" s="43" customFormat="1" ht="27" customHeight="1" x14ac:dyDescent="0.2">
      <c r="A22" s="354"/>
      <c r="B22" s="354"/>
      <c r="C22" s="354"/>
      <c r="D22" s="354"/>
      <c r="E22" s="354"/>
      <c r="F22" s="354"/>
      <c r="G22" s="354"/>
      <c r="H22" s="354"/>
      <c r="I22" s="354"/>
      <c r="J22" s="354"/>
      <c r="K22" s="348"/>
      <c r="L22" s="348"/>
      <c r="M22" s="348"/>
      <c r="N22" s="348"/>
      <c r="O22" s="348"/>
      <c r="P22" s="348"/>
      <c r="Q22" s="348"/>
      <c r="R22" s="348"/>
      <c r="S22" s="348"/>
      <c r="T22" s="348"/>
      <c r="U22" s="348"/>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row>
    <row r="23" spans="1:49" s="43" customFormat="1" ht="27" customHeight="1" x14ac:dyDescent="0.2">
      <c r="A23" s="354"/>
      <c r="B23" s="354"/>
      <c r="C23" s="354"/>
      <c r="D23" s="354"/>
      <c r="E23" s="354"/>
      <c r="F23" s="354"/>
      <c r="G23" s="354"/>
      <c r="H23" s="354"/>
      <c r="I23" s="354"/>
      <c r="J23" s="354"/>
      <c r="K23" s="348"/>
      <c r="L23" s="348"/>
      <c r="M23" s="348"/>
      <c r="N23" s="348"/>
      <c r="O23" s="348"/>
      <c r="P23" s="348"/>
      <c r="Q23" s="348"/>
      <c r="R23" s="348"/>
      <c r="S23" s="348"/>
      <c r="T23" s="348"/>
      <c r="U23" s="348"/>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49" s="43" customFormat="1" ht="27" customHeight="1" x14ac:dyDescent="0.2">
      <c r="A24" s="356"/>
      <c r="B24" s="356"/>
      <c r="C24" s="356"/>
      <c r="D24" s="356"/>
      <c r="E24" s="356"/>
      <c r="F24" s="356"/>
      <c r="G24" s="356"/>
      <c r="H24" s="356"/>
      <c r="I24" s="356"/>
      <c r="J24" s="356"/>
      <c r="K24" s="355"/>
      <c r="L24" s="355"/>
      <c r="M24" s="355"/>
      <c r="N24" s="355"/>
      <c r="O24" s="355"/>
      <c r="P24" s="355"/>
      <c r="Q24" s="355"/>
      <c r="R24" s="355"/>
      <c r="S24" s="355"/>
      <c r="T24" s="355"/>
      <c r="U24" s="348"/>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49" s="3" customFormat="1" ht="24.75" customHeight="1" x14ac:dyDescent="0.2">
      <c r="A25" s="715" t="s">
        <v>438</v>
      </c>
      <c r="B25" s="715"/>
      <c r="C25" s="715"/>
      <c r="D25" s="715"/>
      <c r="E25" s="715"/>
      <c r="F25" s="715"/>
      <c r="G25" s="715"/>
      <c r="H25" s="314">
        <v>22</v>
      </c>
      <c r="I25" s="314"/>
      <c r="J25" s="314"/>
      <c r="K25" s="314"/>
      <c r="L25" s="314"/>
      <c r="M25" s="314"/>
      <c r="N25" s="314"/>
      <c r="O25" s="314">
        <v>23</v>
      </c>
      <c r="P25" s="314"/>
      <c r="Q25" s="711" t="s">
        <v>442</v>
      </c>
      <c r="R25" s="711"/>
      <c r="S25" s="711"/>
      <c r="T25" s="711"/>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sheetData>
  <mergeCells count="26">
    <mergeCell ref="F25:G25"/>
    <mergeCell ref="A15:C15"/>
    <mergeCell ref="A25:E25"/>
    <mergeCell ref="A4:A7"/>
    <mergeCell ref="A2:J2"/>
    <mergeCell ref="B6:B7"/>
    <mergeCell ref="J6:J7"/>
    <mergeCell ref="C5:I5"/>
    <mergeCell ref="C4:I4"/>
    <mergeCell ref="J4:J5"/>
    <mergeCell ref="Q25:T25"/>
    <mergeCell ref="A1:J1"/>
    <mergeCell ref="K1:T1"/>
    <mergeCell ref="B4:B5"/>
    <mergeCell ref="A18:J18"/>
    <mergeCell ref="K18:T18"/>
    <mergeCell ref="A16:J16"/>
    <mergeCell ref="A17:J17"/>
    <mergeCell ref="K17:T17"/>
    <mergeCell ref="K2:T2"/>
    <mergeCell ref="K16:T16"/>
    <mergeCell ref="S4:S5"/>
    <mergeCell ref="S6:S7"/>
    <mergeCell ref="T4:T7"/>
    <mergeCell ref="K5:R5"/>
    <mergeCell ref="K4:R4"/>
  </mergeCells>
  <phoneticPr fontId="10" type="noConversion"/>
  <printOptions horizontalCentered="1"/>
  <pageMargins left="0.39370078740157483" right="0.39370078740157483" top="0.59055118110236227" bottom="0.19685039370078741" header="0" footer="0"/>
  <pageSetup paperSize="9" orientation="portrait" r:id="rId1"/>
  <headerFooter alignWithMargins="0"/>
  <colBreaks count="1" manualBreakCount="1">
    <brk id="10"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sheetPr>
  <dimension ref="A1:T21"/>
  <sheetViews>
    <sheetView rightToLeft="1" view="pageBreakPreview" topLeftCell="A16" zoomScaleSheetLayoutView="100" workbookViewId="0">
      <selection activeCell="K1" sqref="K1:T1"/>
    </sheetView>
  </sheetViews>
  <sheetFormatPr defaultRowHeight="12.75" x14ac:dyDescent="0.2"/>
  <cols>
    <col min="1" max="1" width="13.85546875" customWidth="1"/>
    <col min="2" max="2" width="9.42578125" customWidth="1"/>
    <col min="3" max="3" width="8.140625" customWidth="1"/>
    <col min="4" max="4" width="9.42578125" customWidth="1"/>
    <col min="5" max="9" width="9" customWidth="1"/>
    <col min="10" max="10" width="11.42578125" customWidth="1"/>
    <col min="11" max="11" width="8.85546875" customWidth="1"/>
    <col min="12" max="12" width="8.140625" customWidth="1"/>
    <col min="13" max="13" width="6.5703125" customWidth="1"/>
    <col min="14" max="14" width="8.140625" customWidth="1"/>
    <col min="15" max="15" width="9.140625" customWidth="1"/>
    <col min="16" max="16" width="11.42578125" customWidth="1"/>
    <col min="17" max="17" width="7.5703125" customWidth="1"/>
    <col min="18" max="18" width="8.140625" customWidth="1"/>
    <col min="19" max="19" width="11.5703125" customWidth="1"/>
    <col min="20" max="20" width="17.7109375" customWidth="1"/>
  </cols>
  <sheetData>
    <row r="1" spans="1:20" s="35" customFormat="1" ht="39" customHeight="1" x14ac:dyDescent="0.2">
      <c r="A1" s="641" t="s">
        <v>409</v>
      </c>
      <c r="B1" s="641"/>
      <c r="C1" s="641"/>
      <c r="D1" s="641"/>
      <c r="E1" s="641"/>
      <c r="F1" s="641"/>
      <c r="G1" s="641"/>
      <c r="H1" s="641"/>
      <c r="I1" s="641"/>
      <c r="J1" s="641"/>
      <c r="K1" s="641" t="s">
        <v>409</v>
      </c>
      <c r="L1" s="641"/>
      <c r="M1" s="641"/>
      <c r="N1" s="641"/>
      <c r="O1" s="641"/>
      <c r="P1" s="641"/>
      <c r="Q1" s="641"/>
      <c r="R1" s="641"/>
      <c r="S1" s="641"/>
      <c r="T1" s="641"/>
    </row>
    <row r="2" spans="1:20" s="35" customFormat="1" ht="52.5" customHeight="1" x14ac:dyDescent="0.2">
      <c r="A2" s="642" t="s">
        <v>410</v>
      </c>
      <c r="B2" s="642"/>
      <c r="C2" s="642"/>
      <c r="D2" s="642"/>
      <c r="E2" s="642"/>
      <c r="F2" s="642"/>
      <c r="G2" s="642"/>
      <c r="H2" s="642"/>
      <c r="I2" s="642"/>
      <c r="J2" s="642"/>
      <c r="K2" s="642" t="s">
        <v>410</v>
      </c>
      <c r="L2" s="642"/>
      <c r="M2" s="642"/>
      <c r="N2" s="642"/>
      <c r="O2" s="642"/>
      <c r="P2" s="642"/>
      <c r="Q2" s="642"/>
      <c r="R2" s="642"/>
      <c r="S2" s="642"/>
      <c r="T2" s="642"/>
    </row>
    <row r="3" spans="1:20" s="35" customFormat="1" ht="26.25" customHeight="1" thickBot="1" x14ac:dyDescent="0.25">
      <c r="A3" s="340" t="s">
        <v>233</v>
      </c>
      <c r="B3" s="340"/>
      <c r="C3" s="340"/>
      <c r="D3" s="340"/>
      <c r="E3" s="340"/>
      <c r="F3" s="340"/>
      <c r="G3" s="340"/>
      <c r="H3" s="340"/>
      <c r="I3" s="340"/>
      <c r="J3" s="340"/>
      <c r="K3" s="340"/>
      <c r="L3" s="340"/>
      <c r="M3" s="340"/>
      <c r="N3" s="340"/>
      <c r="O3" s="340"/>
      <c r="P3" s="340"/>
      <c r="Q3" s="340"/>
      <c r="R3" s="340"/>
      <c r="S3" s="340"/>
      <c r="T3" s="464" t="s">
        <v>237</v>
      </c>
    </row>
    <row r="4" spans="1:20" ht="35.25" customHeight="1" thickTop="1" x14ac:dyDescent="0.2">
      <c r="A4" s="649" t="s">
        <v>3</v>
      </c>
      <c r="B4" s="649" t="s">
        <v>6</v>
      </c>
      <c r="C4" s="655" t="s">
        <v>30</v>
      </c>
      <c r="D4" s="655"/>
      <c r="E4" s="655"/>
      <c r="F4" s="655"/>
      <c r="G4" s="655"/>
      <c r="H4" s="655"/>
      <c r="I4" s="655"/>
      <c r="J4" s="649" t="s">
        <v>157</v>
      </c>
      <c r="K4" s="655" t="s">
        <v>18</v>
      </c>
      <c r="L4" s="655"/>
      <c r="M4" s="655"/>
      <c r="N4" s="655"/>
      <c r="O4" s="655"/>
      <c r="P4" s="655"/>
      <c r="Q4" s="655"/>
      <c r="R4" s="655"/>
      <c r="S4" s="722" t="s">
        <v>156</v>
      </c>
      <c r="T4" s="665" t="s">
        <v>227</v>
      </c>
    </row>
    <row r="5" spans="1:20" ht="35.25" customHeight="1" x14ac:dyDescent="0.2">
      <c r="A5" s="650"/>
      <c r="B5" s="650"/>
      <c r="C5" s="648" t="s">
        <v>310</v>
      </c>
      <c r="D5" s="648"/>
      <c r="E5" s="648"/>
      <c r="F5" s="648"/>
      <c r="G5" s="648"/>
      <c r="H5" s="648"/>
      <c r="I5" s="648"/>
      <c r="J5" s="650"/>
      <c r="K5" s="648" t="s">
        <v>311</v>
      </c>
      <c r="L5" s="648"/>
      <c r="M5" s="648"/>
      <c r="N5" s="648"/>
      <c r="O5" s="648"/>
      <c r="P5" s="648"/>
      <c r="Q5" s="648"/>
      <c r="R5" s="648"/>
      <c r="S5" s="723"/>
      <c r="T5" s="646"/>
    </row>
    <row r="6" spans="1:20" ht="35.25" customHeight="1" x14ac:dyDescent="0.2">
      <c r="A6" s="650"/>
      <c r="B6" s="646" t="s">
        <v>243</v>
      </c>
      <c r="C6" s="312" t="s">
        <v>10</v>
      </c>
      <c r="D6" s="312" t="s">
        <v>11</v>
      </c>
      <c r="E6" s="312" t="s">
        <v>12</v>
      </c>
      <c r="F6" s="312" t="s">
        <v>159</v>
      </c>
      <c r="G6" s="312" t="s">
        <v>13</v>
      </c>
      <c r="H6" s="312" t="s">
        <v>25</v>
      </c>
      <c r="I6" s="312" t="s">
        <v>0</v>
      </c>
      <c r="J6" s="646" t="s">
        <v>309</v>
      </c>
      <c r="K6" s="341" t="s">
        <v>23</v>
      </c>
      <c r="L6" s="312" t="s">
        <v>1</v>
      </c>
      <c r="M6" s="312" t="s">
        <v>7</v>
      </c>
      <c r="N6" s="312" t="s">
        <v>19</v>
      </c>
      <c r="O6" s="312" t="s">
        <v>2</v>
      </c>
      <c r="P6" s="312" t="s">
        <v>103</v>
      </c>
      <c r="Q6" s="312" t="s">
        <v>25</v>
      </c>
      <c r="R6" s="312" t="s">
        <v>0</v>
      </c>
      <c r="S6" s="646" t="s">
        <v>312</v>
      </c>
      <c r="T6" s="646"/>
    </row>
    <row r="7" spans="1:20" ht="35.25" customHeight="1" x14ac:dyDescent="0.2">
      <c r="A7" s="651"/>
      <c r="B7" s="647"/>
      <c r="C7" s="452" t="s">
        <v>298</v>
      </c>
      <c r="D7" s="452" t="s">
        <v>299</v>
      </c>
      <c r="E7" s="452" t="s">
        <v>300</v>
      </c>
      <c r="F7" s="452" t="s">
        <v>381</v>
      </c>
      <c r="G7" s="452" t="s">
        <v>301</v>
      </c>
      <c r="H7" s="452" t="s">
        <v>294</v>
      </c>
      <c r="I7" s="452" t="s">
        <v>226</v>
      </c>
      <c r="J7" s="647"/>
      <c r="K7" s="463" t="s">
        <v>302</v>
      </c>
      <c r="L7" s="452" t="s">
        <v>303</v>
      </c>
      <c r="M7" s="452" t="s">
        <v>304</v>
      </c>
      <c r="N7" s="463" t="s">
        <v>305</v>
      </c>
      <c r="O7" s="452" t="s">
        <v>306</v>
      </c>
      <c r="P7" s="469" t="s">
        <v>307</v>
      </c>
      <c r="Q7" s="452" t="s">
        <v>294</v>
      </c>
      <c r="R7" s="452" t="s">
        <v>226</v>
      </c>
      <c r="S7" s="647"/>
      <c r="T7" s="647"/>
    </row>
    <row r="8" spans="1:20" ht="40.5" customHeight="1" x14ac:dyDescent="0.2">
      <c r="A8" s="56" t="s">
        <v>16</v>
      </c>
      <c r="B8" s="112">
        <v>33</v>
      </c>
      <c r="C8" s="114">
        <f>'6أ'!C8/'6أ'!I8*100</f>
        <v>12.5</v>
      </c>
      <c r="D8" s="114">
        <f>'6أ'!D8/'6أ'!I8*100</f>
        <v>12.5</v>
      </c>
      <c r="E8" s="114">
        <f>'6أ'!E8/'6أ'!I8*100</f>
        <v>16.666666666666664</v>
      </c>
      <c r="F8" s="114">
        <f>'6أ'!F8/'6أ'!I8*100</f>
        <v>41.666666666666671</v>
      </c>
      <c r="G8" s="114">
        <f>'6أ'!G8/'6أ'!I8*100</f>
        <v>8.3333333333333321</v>
      </c>
      <c r="H8" s="114">
        <f>'6أ'!H8/'6أ'!I8*100</f>
        <v>8.3333333333333321</v>
      </c>
      <c r="I8" s="114">
        <f t="shared" ref="I8:I14" si="0">SUM(C8:H8)</f>
        <v>100</v>
      </c>
      <c r="J8" s="114">
        <f>'6أ'!J8/B8*100</f>
        <v>27.27272727272727</v>
      </c>
      <c r="K8" s="114">
        <f>'6أ'!K8/'6أ'!R8*100</f>
        <v>54.166666666666664</v>
      </c>
      <c r="L8" s="114">
        <f>'6أ'!L8/'6أ'!R8*100</f>
        <v>12.5</v>
      </c>
      <c r="M8" s="114">
        <f>'6أ'!M8/'6أ'!R8*100</f>
        <v>16.666666666666664</v>
      </c>
      <c r="N8" s="114">
        <f>'6أ'!N8/'6أ'!R8*100</f>
        <v>12.5</v>
      </c>
      <c r="O8" s="114">
        <f>'6أ'!O8/'6أ'!R8*100</f>
        <v>0</v>
      </c>
      <c r="P8" s="114">
        <f>'6أ'!P8/'6أ'!R8*100</f>
        <v>4.1666666666666661</v>
      </c>
      <c r="Q8" s="114">
        <f>'6أ'!Q8/'6أ'!R8*100</f>
        <v>0</v>
      </c>
      <c r="R8" s="114">
        <f t="shared" ref="R8:R14" si="1">SUM(K8:Q8)</f>
        <v>99.999999999999986</v>
      </c>
      <c r="S8" s="25">
        <f>'6أ'!S8/B8*100</f>
        <v>27.27272727272727</v>
      </c>
      <c r="T8" s="454" t="s">
        <v>223</v>
      </c>
    </row>
    <row r="9" spans="1:20" ht="40.5" customHeight="1" x14ac:dyDescent="0.2">
      <c r="A9" s="57" t="s">
        <v>4</v>
      </c>
      <c r="B9" s="115">
        <v>77</v>
      </c>
      <c r="C9" s="116">
        <f>'6أ'!C9/'6أ'!I9*100</f>
        <v>49.152542372881356</v>
      </c>
      <c r="D9" s="116">
        <f>'6أ'!D9/'6أ'!I9*100</f>
        <v>1.6949152542372881</v>
      </c>
      <c r="E9" s="116">
        <f>'6أ'!E9/'6أ'!I9*100</f>
        <v>5.0847457627118651</v>
      </c>
      <c r="F9" s="116">
        <f>'6أ'!F9/'6أ'!I9*100</f>
        <v>44.067796610169488</v>
      </c>
      <c r="G9" s="116">
        <f>'6أ'!G9/'6أ'!I9*100</f>
        <v>0</v>
      </c>
      <c r="H9" s="116">
        <f>'6أ'!H9/'6أ'!I9*100</f>
        <v>0</v>
      </c>
      <c r="I9" s="116">
        <f t="shared" si="0"/>
        <v>100</v>
      </c>
      <c r="J9" s="116">
        <f>'6أ'!J9/B9*100</f>
        <v>23.376623376623375</v>
      </c>
      <c r="K9" s="116">
        <f>'6أ'!K9/'6أ'!R9*100</f>
        <v>14.285714285714285</v>
      </c>
      <c r="L9" s="116">
        <f>'6أ'!L9/'6أ'!R9*100</f>
        <v>38.095238095238095</v>
      </c>
      <c r="M9" s="116">
        <f>'6أ'!M9/'6أ'!R9*100</f>
        <v>9.5238095238095237</v>
      </c>
      <c r="N9" s="116">
        <f>'6أ'!N9/'6أ'!R9*100</f>
        <v>38.095238095238095</v>
      </c>
      <c r="O9" s="116">
        <f>'6أ'!O9/'6أ'!R9*100</f>
        <v>0</v>
      </c>
      <c r="P9" s="116">
        <f>'6أ'!P9/'6أ'!R9*100</f>
        <v>0</v>
      </c>
      <c r="Q9" s="116">
        <f>'6أ'!Q9/'6أ'!R9*100</f>
        <v>0</v>
      </c>
      <c r="R9" s="116">
        <f t="shared" si="1"/>
        <v>100</v>
      </c>
      <c r="S9" s="116">
        <f>'6أ'!S9/B9*100</f>
        <v>72.727272727272734</v>
      </c>
      <c r="T9" s="455" t="s">
        <v>224</v>
      </c>
    </row>
    <row r="10" spans="1:20" ht="40.5" customHeight="1" x14ac:dyDescent="0.2">
      <c r="A10" s="57" t="s">
        <v>15</v>
      </c>
      <c r="B10" s="117">
        <v>18</v>
      </c>
      <c r="C10" s="116">
        <f>'6أ'!C10/'6أ'!I10*100</f>
        <v>20</v>
      </c>
      <c r="D10" s="116">
        <f>'6أ'!D10/'6أ'!I10*100</f>
        <v>0</v>
      </c>
      <c r="E10" s="116">
        <f>'6أ'!E10/'6أ'!I10*100</f>
        <v>0</v>
      </c>
      <c r="F10" s="116">
        <f>'6أ'!F10/'6أ'!I10*100</f>
        <v>70</v>
      </c>
      <c r="G10" s="116">
        <f>'6أ'!G10/'6أ'!I10*100</f>
        <v>10</v>
      </c>
      <c r="H10" s="116">
        <f>'6أ'!H10/'6أ'!I10*100</f>
        <v>0</v>
      </c>
      <c r="I10" s="116">
        <f t="shared" si="0"/>
        <v>100</v>
      </c>
      <c r="J10" s="116">
        <f>'6أ'!J10/B10*100</f>
        <v>44.444444444444443</v>
      </c>
      <c r="K10" s="116">
        <f>'6أ'!K10/'6أ'!R10*100</f>
        <v>0</v>
      </c>
      <c r="L10" s="116">
        <f>'6أ'!L10/'6أ'!R10*100</f>
        <v>37.5</v>
      </c>
      <c r="M10" s="116">
        <f>'6أ'!M10/'6أ'!R10*100</f>
        <v>0</v>
      </c>
      <c r="N10" s="116">
        <f>'6أ'!N10/'6أ'!R10*100</f>
        <v>37.5</v>
      </c>
      <c r="O10" s="116">
        <f>'6أ'!O10/'6أ'!R10*100</f>
        <v>0</v>
      </c>
      <c r="P10" s="116">
        <f>'6أ'!P10/'6أ'!R10*100</f>
        <v>25</v>
      </c>
      <c r="Q10" s="116">
        <f>'6أ'!Q10/'6أ'!R10*100</f>
        <v>0</v>
      </c>
      <c r="R10" s="116">
        <f t="shared" si="1"/>
        <v>100</v>
      </c>
      <c r="S10" s="116">
        <f>'6أ'!S10/B10*100</f>
        <v>55.555555555555557</v>
      </c>
      <c r="T10" s="456" t="s">
        <v>241</v>
      </c>
    </row>
    <row r="11" spans="1:20" ht="40.5" customHeight="1" x14ac:dyDescent="0.2">
      <c r="A11" s="57" t="s">
        <v>5</v>
      </c>
      <c r="B11" s="115">
        <v>37</v>
      </c>
      <c r="C11" s="116">
        <f>'6أ'!C11/'6أ'!I11*100</f>
        <v>14.814814814814813</v>
      </c>
      <c r="D11" s="116">
        <f>'6أ'!D11/'6أ'!I11*100</f>
        <v>33.333333333333329</v>
      </c>
      <c r="E11" s="116">
        <f>'6أ'!E11/'6أ'!I11*100</f>
        <v>0</v>
      </c>
      <c r="F11" s="116">
        <f>'6أ'!F11/'6أ'!I11*100</f>
        <v>51.851851851851848</v>
      </c>
      <c r="G11" s="116">
        <f>'6أ'!G11/'6أ'!I11*100</f>
        <v>0</v>
      </c>
      <c r="H11" s="116">
        <f>'6أ'!H11/'6أ'!I11*100</f>
        <v>0</v>
      </c>
      <c r="I11" s="116">
        <f t="shared" si="0"/>
        <v>99.999999999999986</v>
      </c>
      <c r="J11" s="116">
        <f>'6أ'!J11/B11*100</f>
        <v>27.027027027027028</v>
      </c>
      <c r="K11" s="116">
        <f>'6أ'!K11/'6أ'!R11*100</f>
        <v>4.5454545454545459</v>
      </c>
      <c r="L11" s="116">
        <f>'6أ'!L11/'6أ'!R11*100</f>
        <v>13.636363636363635</v>
      </c>
      <c r="M11" s="116">
        <f>'6أ'!M11/'6أ'!R11*100</f>
        <v>9.0909090909090917</v>
      </c>
      <c r="N11" s="116">
        <f>'6أ'!N11/'6أ'!R11*100</f>
        <v>63.636363636363633</v>
      </c>
      <c r="O11" s="116">
        <f>'6أ'!O11/'6أ'!R11*100</f>
        <v>0</v>
      </c>
      <c r="P11" s="116">
        <f>'6أ'!P11/'6أ'!R11*100</f>
        <v>9.0909090909090917</v>
      </c>
      <c r="Q11" s="116">
        <f>'6أ'!Q11/'6أ'!R11*100</f>
        <v>0</v>
      </c>
      <c r="R11" s="116">
        <f t="shared" si="1"/>
        <v>100</v>
      </c>
      <c r="S11" s="116">
        <f>'6أ'!S11/B11*100</f>
        <v>40.54054054054054</v>
      </c>
      <c r="T11" s="456" t="s">
        <v>283</v>
      </c>
    </row>
    <row r="12" spans="1:20" ht="40.5" customHeight="1" x14ac:dyDescent="0.2">
      <c r="A12" s="59" t="s">
        <v>17</v>
      </c>
      <c r="B12" s="119">
        <v>45</v>
      </c>
      <c r="C12" s="122">
        <f>'6أ'!C12/'6أ'!I12*100</f>
        <v>43.75</v>
      </c>
      <c r="D12" s="122">
        <f>'6أ'!D12/'6أ'!I12*100</f>
        <v>25</v>
      </c>
      <c r="E12" s="122">
        <f>'6أ'!E12/'6أ'!I12*100</f>
        <v>0</v>
      </c>
      <c r="F12" s="122">
        <f>'6أ'!F12/'6أ'!I12*100</f>
        <v>18.75</v>
      </c>
      <c r="G12" s="122">
        <f>'6أ'!G12/'6أ'!I12*100</f>
        <v>12.5</v>
      </c>
      <c r="H12" s="122">
        <f>'6أ'!H12/'6أ'!I12*100</f>
        <v>0</v>
      </c>
      <c r="I12" s="122">
        <f t="shared" si="0"/>
        <v>100</v>
      </c>
      <c r="J12" s="122">
        <f>'6أ'!J12/B12*100</f>
        <v>64.444444444444443</v>
      </c>
      <c r="K12" s="122">
        <f>'6أ'!K12/'6أ'!R12*100</f>
        <v>28.571428571428569</v>
      </c>
      <c r="L12" s="122">
        <f>'6أ'!L12/'6أ'!R12*100</f>
        <v>14.285714285714285</v>
      </c>
      <c r="M12" s="122">
        <f>'6أ'!M12/'6أ'!R12*100</f>
        <v>9.5238095238095237</v>
      </c>
      <c r="N12" s="122">
        <f>'6أ'!N12/'6أ'!R12*100</f>
        <v>38.095238095238095</v>
      </c>
      <c r="O12" s="122">
        <f>'6أ'!O12/'6أ'!R12*100</f>
        <v>4.7619047619047619</v>
      </c>
      <c r="P12" s="122">
        <f>'6أ'!P12/'6أ'!R12*100</f>
        <v>4.7619047619047619</v>
      </c>
      <c r="Q12" s="122">
        <f>'6أ'!Q12/'6أ'!R12*100</f>
        <v>0</v>
      </c>
      <c r="R12" s="122">
        <f t="shared" si="1"/>
        <v>100</v>
      </c>
      <c r="S12" s="122">
        <f>'6أ'!S12/B12*100</f>
        <v>53.333333333333336</v>
      </c>
      <c r="T12" s="457" t="s">
        <v>284</v>
      </c>
    </row>
    <row r="13" spans="1:20" s="23" customFormat="1" ht="40.5" customHeight="1" x14ac:dyDescent="0.2">
      <c r="A13" s="131" t="s">
        <v>9</v>
      </c>
      <c r="B13" s="132">
        <v>15</v>
      </c>
      <c r="C13" s="152">
        <f>'6أ'!C13/'6أ'!I13*100</f>
        <v>6.666666666666667</v>
      </c>
      <c r="D13" s="152">
        <f>'6أ'!D13/'6أ'!I13*100</f>
        <v>0</v>
      </c>
      <c r="E13" s="152">
        <f>'6أ'!E13/'6أ'!I13*100</f>
        <v>0</v>
      </c>
      <c r="F13" s="152">
        <f>'6أ'!F13/'6أ'!I13*100</f>
        <v>93.333333333333329</v>
      </c>
      <c r="G13" s="152">
        <f>'6أ'!G13/'6أ'!I13*100</f>
        <v>0</v>
      </c>
      <c r="H13" s="152">
        <f>'6أ'!H13/'6أ'!I13*100</f>
        <v>0</v>
      </c>
      <c r="I13" s="152">
        <f t="shared" si="0"/>
        <v>100</v>
      </c>
      <c r="J13" s="152">
        <f>'6أ'!J13/B13*100</f>
        <v>0</v>
      </c>
      <c r="K13" s="152">
        <f>'6أ'!K13/'6أ'!R13*100</f>
        <v>28.571428571428569</v>
      </c>
      <c r="L13" s="152">
        <f>'6أ'!L13/'6أ'!R13*100</f>
        <v>0</v>
      </c>
      <c r="M13" s="152">
        <f>'6أ'!M13/'6أ'!R13*100</f>
        <v>0</v>
      </c>
      <c r="N13" s="152">
        <f>'6أ'!N13/'6أ'!R13*100</f>
        <v>64.285714285714292</v>
      </c>
      <c r="O13" s="152">
        <f>'6أ'!O13/'6أ'!R13*100</f>
        <v>0</v>
      </c>
      <c r="P13" s="152">
        <f>'6أ'!P13/'6أ'!R13*100</f>
        <v>0</v>
      </c>
      <c r="Q13" s="152">
        <f>'6أ'!Q13/'6أ'!R13*100</f>
        <v>7.1428571428571423</v>
      </c>
      <c r="R13" s="152">
        <f t="shared" si="1"/>
        <v>100</v>
      </c>
      <c r="S13" s="152">
        <f>'6أ'!S13/B13*100</f>
        <v>6.666666666666667</v>
      </c>
      <c r="T13" s="458" t="s">
        <v>225</v>
      </c>
    </row>
    <row r="14" spans="1:20" ht="40.5" customHeight="1" thickBot="1" x14ac:dyDescent="0.25">
      <c r="A14" s="127" t="s">
        <v>21</v>
      </c>
      <c r="B14" s="128">
        <f>SUM(B8:B13)</f>
        <v>225</v>
      </c>
      <c r="C14" s="130">
        <f>'6أ'!C14/'6أ'!I14*100</f>
        <v>30.463576158940398</v>
      </c>
      <c r="D14" s="130">
        <f>'6أ'!D14/'6أ'!I14*100</f>
        <v>11.258278145695364</v>
      </c>
      <c r="E14" s="130">
        <f>'6أ'!E14/'6أ'!I14*100</f>
        <v>4.6357615894039732</v>
      </c>
      <c r="F14" s="130">
        <f>'6أ'!F14/'6أ'!I14*100</f>
        <v>49.006622516556291</v>
      </c>
      <c r="G14" s="130">
        <f>'6أ'!G14/'6أ'!I14*100</f>
        <v>3.3112582781456954</v>
      </c>
      <c r="H14" s="130">
        <f>'6أ'!H14/'6أ'!I14*100</f>
        <v>1.3245033112582782</v>
      </c>
      <c r="I14" s="130">
        <f t="shared" si="0"/>
        <v>100.00000000000001</v>
      </c>
      <c r="J14" s="130">
        <f>'6أ'!J14/B14*100</f>
        <v>32.888888888888893</v>
      </c>
      <c r="K14" s="130">
        <f>'6أ'!K14/'6أ'!R14*100</f>
        <v>24.545454545454547</v>
      </c>
      <c r="L14" s="130">
        <f>'6أ'!L14/'6أ'!R14*100</f>
        <v>18.181818181818183</v>
      </c>
      <c r="M14" s="130">
        <f>'6أ'!M14/'6أ'!R14*100</f>
        <v>9.0909090909090917</v>
      </c>
      <c r="N14" s="130">
        <f>'6أ'!N14/'6أ'!R14*100</f>
        <v>40.909090909090914</v>
      </c>
      <c r="O14" s="130">
        <f>'6أ'!O14/'6أ'!R14*100</f>
        <v>0.90909090909090906</v>
      </c>
      <c r="P14" s="130">
        <f>'6أ'!P14/'6أ'!R14*100</f>
        <v>5.4545454545454541</v>
      </c>
      <c r="Q14" s="130">
        <f>'6أ'!Q14/'6أ'!R14*100</f>
        <v>0.90909090909090906</v>
      </c>
      <c r="R14" s="130">
        <f t="shared" si="1"/>
        <v>100.00000000000001</v>
      </c>
      <c r="S14" s="130">
        <f>'6أ'!S14/B14*100</f>
        <v>51.111111111111107</v>
      </c>
      <c r="T14" s="459" t="s">
        <v>226</v>
      </c>
    </row>
    <row r="15" spans="1:20" ht="23.25" customHeight="1" thickTop="1" x14ac:dyDescent="0.2">
      <c r="A15" s="141" t="s">
        <v>139</v>
      </c>
      <c r="B15" s="30"/>
      <c r="C15" s="25"/>
      <c r="D15" s="25"/>
      <c r="E15" s="25"/>
      <c r="F15" s="25"/>
      <c r="G15" s="25"/>
      <c r="H15" s="25"/>
      <c r="I15" s="25"/>
      <c r="J15" s="25"/>
      <c r="K15" s="470"/>
      <c r="L15" s="471"/>
      <c r="M15" s="470"/>
      <c r="N15" s="471"/>
      <c r="O15" s="470"/>
      <c r="P15" s="724" t="s">
        <v>313</v>
      </c>
      <c r="Q15" s="724"/>
      <c r="R15" s="724"/>
      <c r="S15" s="724"/>
      <c r="T15" s="724"/>
    </row>
    <row r="16" spans="1:20" s="35" customFormat="1" ht="47.25" customHeight="1" x14ac:dyDescent="0.2">
      <c r="A16" s="715" t="s">
        <v>129</v>
      </c>
      <c r="B16" s="715"/>
      <c r="C16" s="715"/>
      <c r="D16" s="715"/>
      <c r="E16" s="715"/>
      <c r="F16" s="715"/>
      <c r="G16" s="715"/>
      <c r="H16" s="715"/>
      <c r="I16" s="106"/>
      <c r="J16" s="106"/>
      <c r="K16" s="644" t="s">
        <v>456</v>
      </c>
      <c r="L16" s="644"/>
      <c r="M16" s="644"/>
      <c r="N16" s="644"/>
      <c r="O16" s="644"/>
      <c r="P16" s="644"/>
      <c r="Q16" s="644"/>
      <c r="R16" s="644"/>
      <c r="S16" s="644"/>
      <c r="T16" s="644"/>
    </row>
    <row r="17" spans="1:20" s="35" customFormat="1" ht="47.25" customHeight="1" x14ac:dyDescent="0.2">
      <c r="A17" s="492"/>
      <c r="B17" s="492"/>
      <c r="C17" s="492"/>
      <c r="D17" s="492"/>
      <c r="E17" s="492"/>
      <c r="F17" s="492"/>
      <c r="G17" s="492"/>
      <c r="H17" s="492"/>
      <c r="I17" s="106"/>
      <c r="J17" s="106"/>
      <c r="K17" s="491"/>
      <c r="L17" s="491"/>
      <c r="M17" s="491"/>
      <c r="N17" s="491"/>
      <c r="O17" s="491"/>
      <c r="P17" s="491"/>
      <c r="Q17" s="491"/>
      <c r="R17" s="491"/>
      <c r="S17" s="491"/>
      <c r="T17" s="491"/>
    </row>
    <row r="18" spans="1:20" s="35" customFormat="1" ht="60" customHeight="1" x14ac:dyDescent="0.2">
      <c r="A18" s="492"/>
      <c r="B18" s="492"/>
      <c r="C18" s="492"/>
      <c r="D18" s="492"/>
      <c r="E18" s="492"/>
      <c r="F18" s="492"/>
      <c r="G18" s="492"/>
      <c r="H18" s="492"/>
      <c r="I18" s="106"/>
      <c r="J18" s="106"/>
      <c r="K18" s="491"/>
      <c r="L18" s="491"/>
      <c r="M18" s="491"/>
      <c r="N18" s="491"/>
      <c r="O18" s="491"/>
      <c r="P18" s="491"/>
      <c r="Q18" s="491"/>
      <c r="R18" s="491"/>
      <c r="S18" s="491"/>
      <c r="T18" s="491"/>
    </row>
    <row r="19" spans="1:20" s="35" customFormat="1" ht="47.25" customHeight="1" x14ac:dyDescent="0.2">
      <c r="A19" s="492"/>
      <c r="B19" s="492"/>
      <c r="C19" s="492"/>
      <c r="D19" s="492"/>
      <c r="E19" s="492"/>
      <c r="F19" s="492"/>
      <c r="G19" s="492"/>
      <c r="H19" s="492"/>
      <c r="I19" s="106"/>
      <c r="J19" s="106"/>
      <c r="K19" s="491"/>
      <c r="L19" s="491"/>
      <c r="M19" s="491"/>
      <c r="N19" s="491"/>
      <c r="O19" s="491"/>
      <c r="P19" s="491"/>
      <c r="Q19" s="491"/>
      <c r="R19" s="491"/>
      <c r="S19" s="491"/>
      <c r="T19" s="491"/>
    </row>
    <row r="20" spans="1:20" ht="13.5" customHeight="1" x14ac:dyDescent="0.2">
      <c r="A20" s="27"/>
      <c r="B20" s="27"/>
      <c r="C20" s="27"/>
      <c r="D20" s="27"/>
      <c r="E20" s="27"/>
      <c r="F20" s="27"/>
      <c r="G20" s="27"/>
      <c r="H20" s="27"/>
      <c r="I20" s="27"/>
      <c r="J20" s="27"/>
      <c r="K20" s="27"/>
      <c r="L20" s="27"/>
      <c r="M20" s="27"/>
      <c r="N20" s="27"/>
      <c r="O20" s="27"/>
      <c r="P20" s="27"/>
      <c r="Q20" s="27"/>
      <c r="R20" s="27"/>
      <c r="S20" s="27"/>
      <c r="T20" s="296"/>
    </row>
    <row r="21" spans="1:20" ht="24.75" customHeight="1" x14ac:dyDescent="0.2">
      <c r="A21" s="664" t="s">
        <v>438</v>
      </c>
      <c r="B21" s="664"/>
      <c r="C21" s="664"/>
      <c r="D21" s="664"/>
      <c r="E21" s="664"/>
      <c r="F21" s="664"/>
      <c r="G21" s="664"/>
      <c r="H21" s="32">
        <v>24</v>
      </c>
      <c r="I21" s="32"/>
      <c r="J21" s="32"/>
      <c r="K21" s="32"/>
      <c r="L21" s="32"/>
      <c r="M21" s="32"/>
      <c r="N21" s="32">
        <v>25</v>
      </c>
      <c r="O21" s="32"/>
      <c r="P21" s="32"/>
      <c r="Q21" s="711" t="s">
        <v>442</v>
      </c>
      <c r="R21" s="711"/>
      <c r="S21" s="711"/>
      <c r="T21" s="711"/>
    </row>
  </sheetData>
  <mergeCells count="21">
    <mergeCell ref="A21:G21"/>
    <mergeCell ref="A16:H16"/>
    <mergeCell ref="C4:I4"/>
    <mergeCell ref="J4:J5"/>
    <mergeCell ref="S4:S5"/>
    <mergeCell ref="S6:S7"/>
    <mergeCell ref="J6:J7"/>
    <mergeCell ref="B4:B5"/>
    <mergeCell ref="A4:A7"/>
    <mergeCell ref="B6:B7"/>
    <mergeCell ref="K4:R4"/>
    <mergeCell ref="Q21:T21"/>
    <mergeCell ref="P15:T15"/>
    <mergeCell ref="K16:T16"/>
    <mergeCell ref="A1:J1"/>
    <mergeCell ref="K1:T1"/>
    <mergeCell ref="A2:J2"/>
    <mergeCell ref="K2:T2"/>
    <mergeCell ref="C5:I5"/>
    <mergeCell ref="K5:R5"/>
    <mergeCell ref="T4:T7"/>
  </mergeCells>
  <printOptions horizontalCentered="1"/>
  <pageMargins left="0.39370078740157499" right="0.39370078740157499" top="0.59055118110236204" bottom="0.196850393700787" header="0" footer="0"/>
  <pageSetup paperSize="9" scale="99" orientation="portrait" r:id="rId1"/>
  <headerFooter alignWithMargins="0"/>
  <colBreaks count="1" manualBreakCount="1">
    <brk id="10" max="2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1</vt:lpstr>
      <vt:lpstr>2</vt:lpstr>
      <vt:lpstr>3</vt:lpstr>
      <vt:lpstr>4أ</vt:lpstr>
      <vt:lpstr>4ب</vt:lpstr>
      <vt:lpstr>5أ</vt:lpstr>
      <vt:lpstr>5 ب</vt:lpstr>
      <vt:lpstr>6أ</vt:lpstr>
      <vt:lpstr>6ب</vt:lpstr>
      <vt:lpstr>7</vt:lpstr>
      <vt:lpstr>9</vt:lpstr>
      <vt:lpstr>8ا</vt:lpstr>
      <vt:lpstr>8ب</vt:lpstr>
      <vt:lpstr>10 أ</vt:lpstr>
      <vt:lpstr>10ب</vt:lpstr>
      <vt:lpstr>11</vt:lpstr>
      <vt:lpstr>12</vt:lpstr>
      <vt:lpstr>13</vt:lpstr>
      <vt:lpstr>14</vt:lpstr>
      <vt:lpstr>15</vt:lpstr>
      <vt:lpstr>'1'!Print_Area</vt:lpstr>
      <vt:lpstr>'10 أ'!Print_Area</vt:lpstr>
      <vt:lpstr>'10ب'!Print_Area</vt:lpstr>
      <vt:lpstr>'11'!Print_Area</vt:lpstr>
      <vt:lpstr>'12'!Print_Area</vt:lpstr>
      <vt:lpstr>'13'!Print_Area</vt:lpstr>
      <vt:lpstr>'14'!Print_Area</vt:lpstr>
      <vt:lpstr>'15'!Print_Area</vt:lpstr>
      <vt:lpstr>'2'!Print_Area</vt:lpstr>
      <vt:lpstr>'3'!Print_Area</vt:lpstr>
      <vt:lpstr>'4أ'!Print_Area</vt:lpstr>
      <vt:lpstr>'4ب'!Print_Area</vt:lpstr>
      <vt:lpstr>'5 ب'!Print_Area</vt:lpstr>
      <vt:lpstr>'5أ'!Print_Area</vt:lpstr>
      <vt:lpstr>'6أ'!Print_Area</vt:lpstr>
      <vt:lpstr>'6ب'!Print_Area</vt:lpstr>
      <vt:lpstr>'7'!Print_Area</vt:lpstr>
      <vt:lpstr>'8ا'!Print_Area</vt:lpstr>
      <vt:lpstr>'8ب'!Print_Area</vt:lpstr>
      <vt:lpstr>'9'!Print_Area</vt:lpstr>
    </vt:vector>
  </TitlesOfParts>
  <Company>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hp</cp:lastModifiedBy>
  <cp:lastPrinted>2024-12-17T08:33:11Z</cp:lastPrinted>
  <dcterms:created xsi:type="dcterms:W3CDTF">2006-04-20T08:24:38Z</dcterms:created>
  <dcterms:modified xsi:type="dcterms:W3CDTF">2024-12-17T08:35:09Z</dcterms:modified>
</cp:coreProperties>
</file>